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F8D40A94-F9A4-4A27-9405-E53E39D4B4A5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externalReferences>
    <externalReference r:id="rId14"/>
  </externalReference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49" i="17" l="1"/>
  <c r="W249" i="17"/>
  <c r="Q249" i="17"/>
  <c r="K249" i="17"/>
  <c r="E249" i="17"/>
  <c r="AC240" i="17"/>
  <c r="W240" i="17"/>
  <c r="Q240" i="17"/>
  <c r="K240" i="17"/>
  <c r="E240" i="17"/>
  <c r="Z226" i="17"/>
  <c r="T226" i="17"/>
  <c r="N226" i="17"/>
  <c r="H226" i="17"/>
  <c r="B226" i="17"/>
  <c r="AC224" i="17"/>
  <c r="W224" i="17"/>
  <c r="Q224" i="17"/>
  <c r="K224" i="17"/>
  <c r="E224" i="17"/>
  <c r="AC215" i="17"/>
  <c r="W215" i="17"/>
  <c r="Q215" i="17"/>
  <c r="K215" i="17"/>
  <c r="E215" i="17"/>
  <c r="Z201" i="17"/>
  <c r="T201" i="17"/>
  <c r="N201" i="17"/>
  <c r="H201" i="17"/>
  <c r="B201" i="17"/>
  <c r="AC199" i="17"/>
  <c r="W199" i="17"/>
  <c r="Q199" i="17"/>
  <c r="K199" i="17"/>
  <c r="E199" i="17"/>
  <c r="AC190" i="17"/>
  <c r="W190" i="17"/>
  <c r="Q190" i="17"/>
  <c r="K190" i="17"/>
  <c r="E190" i="17"/>
  <c r="Z176" i="17"/>
  <c r="T176" i="17"/>
  <c r="N176" i="17"/>
  <c r="H176" i="17"/>
  <c r="B176" i="17"/>
  <c r="AC174" i="17"/>
  <c r="W174" i="17"/>
  <c r="Q174" i="17"/>
  <c r="K174" i="17"/>
  <c r="E174" i="17"/>
  <c r="AC165" i="17"/>
  <c r="W165" i="17"/>
  <c r="Q165" i="17"/>
  <c r="K165" i="17"/>
  <c r="E165" i="17"/>
  <c r="Z151" i="17"/>
  <c r="T151" i="17"/>
  <c r="N151" i="17"/>
  <c r="H151" i="17"/>
  <c r="B151" i="17"/>
  <c r="AC149" i="17"/>
  <c r="W149" i="17"/>
  <c r="Q149" i="17"/>
  <c r="K149" i="17"/>
  <c r="E149" i="17"/>
  <c r="AC140" i="17"/>
  <c r="W140" i="17"/>
  <c r="Q140" i="17"/>
  <c r="K140" i="17"/>
  <c r="E140" i="17"/>
  <c r="Z126" i="17"/>
  <c r="T126" i="17"/>
  <c r="N126" i="17"/>
  <c r="H126" i="17"/>
  <c r="B126" i="17"/>
  <c r="AC124" i="17"/>
  <c r="W124" i="17"/>
  <c r="Q124" i="17"/>
  <c r="K124" i="17"/>
  <c r="E124" i="17"/>
  <c r="AC115" i="17"/>
  <c r="W115" i="17"/>
  <c r="Q115" i="17"/>
  <c r="K115" i="17"/>
  <c r="E115" i="17"/>
  <c r="Z101" i="17"/>
  <c r="T101" i="17"/>
  <c r="N101" i="17"/>
  <c r="H101" i="17"/>
  <c r="B101" i="17"/>
  <c r="AC99" i="17"/>
  <c r="W99" i="17"/>
  <c r="Q99" i="17"/>
  <c r="K99" i="17"/>
  <c r="E99" i="17"/>
  <c r="AC90" i="17"/>
  <c r="W90" i="17"/>
  <c r="Q90" i="17"/>
  <c r="K90" i="17"/>
  <c r="E90" i="17"/>
  <c r="Z76" i="17"/>
  <c r="T76" i="17"/>
  <c r="N76" i="17"/>
  <c r="H76" i="17"/>
  <c r="B76" i="17"/>
  <c r="AC74" i="17"/>
  <c r="W74" i="17"/>
  <c r="Q74" i="17"/>
  <c r="K74" i="17"/>
  <c r="E74" i="17"/>
  <c r="AC65" i="17"/>
  <c r="W65" i="17"/>
  <c r="Q65" i="17"/>
  <c r="K65" i="17"/>
  <c r="E65" i="17"/>
  <c r="Z51" i="17"/>
  <c r="T51" i="17"/>
  <c r="N51" i="17"/>
  <c r="H51" i="17"/>
  <c r="B51" i="17"/>
  <c r="AC49" i="17"/>
  <c r="W49" i="17"/>
  <c r="Q49" i="17"/>
  <c r="K49" i="17"/>
  <c r="E49" i="17"/>
  <c r="AC40" i="17"/>
  <c r="W40" i="17"/>
  <c r="Q40" i="17"/>
  <c r="K40" i="17"/>
  <c r="E40" i="17"/>
  <c r="Z26" i="17"/>
  <c r="T26" i="17"/>
  <c r="N26" i="17"/>
  <c r="H26" i="17"/>
  <c r="B26" i="17"/>
  <c r="AC24" i="17"/>
  <c r="W24" i="17"/>
  <c r="Q24" i="17"/>
  <c r="K24" i="17"/>
  <c r="E24" i="17"/>
  <c r="AC15" i="17"/>
  <c r="W15" i="17"/>
  <c r="Q15" i="17"/>
  <c r="K15" i="17"/>
  <c r="E15" i="17"/>
  <c r="Z1" i="17"/>
  <c r="T1" i="17"/>
  <c r="N1" i="17"/>
  <c r="H1" i="17"/>
  <c r="B1" i="17"/>
  <c r="A1" i="16" l="1"/>
  <c r="K2" i="15" l="1"/>
  <c r="D4" i="13" s="1"/>
  <c r="K3" i="15"/>
  <c r="D76" i="13" s="1"/>
  <c r="K4" i="15"/>
  <c r="D77" i="13" s="1"/>
  <c r="K5" i="15"/>
  <c r="D769" i="13" s="1"/>
  <c r="K6" i="15"/>
  <c r="D5" i="13" s="1"/>
  <c r="K7" i="15"/>
  <c r="D78" i="13" s="1"/>
  <c r="K8" i="15"/>
  <c r="D79" i="13" s="1"/>
  <c r="K9" i="15"/>
  <c r="D80" i="13" s="1"/>
  <c r="K10" i="15"/>
  <c r="D81" i="13" s="1"/>
  <c r="K11" i="15"/>
  <c r="D82" i="13" s="1"/>
  <c r="K12" i="15"/>
  <c r="D83" i="13" s="1"/>
  <c r="K13" i="15"/>
  <c r="D84" i="13" s="1"/>
  <c r="K14" i="15"/>
  <c r="D85" i="13" s="1"/>
  <c r="K15" i="15"/>
  <c r="D86" i="13" s="1"/>
  <c r="K16" i="15"/>
  <c r="D87" i="13" s="1"/>
  <c r="K17" i="15"/>
  <c r="D88" i="13" s="1"/>
  <c r="K18" i="15"/>
  <c r="D89" i="13" s="1"/>
  <c r="K19" i="15"/>
  <c r="D90" i="13" s="1"/>
  <c r="K20" i="15"/>
  <c r="D6" i="13" s="1"/>
  <c r="K21" i="15"/>
  <c r="D91" i="13" s="1"/>
  <c r="K22" i="15"/>
  <c r="D92" i="13" s="1"/>
  <c r="K23" i="15"/>
  <c r="D93" i="13" s="1"/>
  <c r="K24" i="15"/>
  <c r="D94" i="13" s="1"/>
  <c r="K25" i="15"/>
  <c r="D95" i="13" s="1"/>
  <c r="K26" i="15"/>
  <c r="D96" i="13" s="1"/>
  <c r="K27" i="15"/>
  <c r="D97" i="13" s="1"/>
  <c r="K28" i="15"/>
  <c r="D98" i="13" s="1"/>
  <c r="K29" i="15"/>
  <c r="D99" i="13" s="1"/>
  <c r="K30" i="15"/>
  <c r="D100" i="13" s="1"/>
  <c r="K31" i="15"/>
  <c r="D101" i="13" s="1"/>
  <c r="K32" i="15"/>
  <c r="D102" i="13" s="1"/>
  <c r="K33" i="15"/>
  <c r="D7" i="13" s="1"/>
  <c r="K34" i="15"/>
  <c r="D103" i="13" s="1"/>
  <c r="K35" i="15"/>
  <c r="D104" i="13" s="1"/>
  <c r="K36" i="15"/>
  <c r="D8" i="13" s="1"/>
  <c r="K37" i="15"/>
  <c r="D105" i="13" s="1"/>
  <c r="K38" i="15"/>
  <c r="D3" i="13" s="1"/>
  <c r="K39" i="15"/>
  <c r="D106" i="13" s="1"/>
  <c r="K40" i="15"/>
  <c r="D107" i="13" s="1"/>
  <c r="K41" i="15"/>
  <c r="D108" i="13" s="1"/>
  <c r="K42" i="15"/>
  <c r="D109" i="13" s="1"/>
  <c r="K43" i="15"/>
  <c r="D110" i="13" s="1"/>
  <c r="K44" i="15"/>
  <c r="D111" i="13" s="1"/>
  <c r="K45" i="15"/>
  <c r="D112" i="13" s="1"/>
  <c r="K46" i="15"/>
  <c r="D113" i="13" s="1"/>
  <c r="K47" i="15"/>
  <c r="D114" i="13" s="1"/>
  <c r="K48" i="15"/>
  <c r="D115" i="13" s="1"/>
  <c r="K49" i="15"/>
  <c r="D116" i="13" s="1"/>
  <c r="K50" i="15"/>
  <c r="D117" i="13" s="1"/>
  <c r="K51" i="15"/>
  <c r="D118" i="13" s="1"/>
  <c r="K52" i="15"/>
  <c r="D119" i="13" s="1"/>
  <c r="K53" i="15"/>
  <c r="D53" i="13" s="1"/>
  <c r="K54" i="15"/>
  <c r="D9" i="13" s="1"/>
  <c r="K55" i="15"/>
  <c r="D120" i="13" s="1"/>
  <c r="K56" i="15"/>
  <c r="D121" i="13" s="1"/>
  <c r="K57" i="15"/>
  <c r="D122" i="13" s="1"/>
  <c r="K58" i="15"/>
  <c r="D123" i="13" s="1"/>
  <c r="K59" i="15"/>
  <c r="D124" i="13" s="1"/>
  <c r="K60" i="15"/>
  <c r="D125" i="13" s="1"/>
  <c r="K61" i="15"/>
  <c r="D10" i="13" s="1"/>
  <c r="K62" i="15"/>
  <c r="D126" i="13" s="1"/>
  <c r="K63" i="15"/>
  <c r="D127" i="13" s="1"/>
  <c r="K64" i="15"/>
  <c r="D128" i="13" s="1"/>
  <c r="K65" i="15"/>
  <c r="D129" i="13" s="1"/>
  <c r="K66" i="15"/>
  <c r="D130" i="13" s="1"/>
  <c r="K67" i="15"/>
  <c r="D131" i="13" s="1"/>
  <c r="K68" i="15"/>
  <c r="D132" i="13" s="1"/>
  <c r="K69" i="15"/>
  <c r="D11" i="13" s="1"/>
  <c r="K70" i="15"/>
  <c r="D133" i="13" s="1"/>
  <c r="K71" i="15"/>
  <c r="D134" i="13" s="1"/>
  <c r="K72" i="15"/>
  <c r="D135" i="13" s="1"/>
  <c r="K73" i="15"/>
  <c r="D136" i="13" s="1"/>
  <c r="K74" i="15"/>
  <c r="D137" i="13" s="1"/>
  <c r="K75" i="15"/>
  <c r="D138" i="13" s="1"/>
  <c r="K76" i="15"/>
  <c r="D139" i="13" s="1"/>
  <c r="K77" i="15"/>
  <c r="D54" i="13" s="1"/>
  <c r="K78" i="15"/>
  <c r="D140" i="13" s="1"/>
  <c r="K79" i="15"/>
  <c r="D141" i="13" s="1"/>
  <c r="L80" i="13" s="1" a="1"/>
  <c r="L80" i="13" s="1"/>
  <c r="K80" i="15"/>
  <c r="D142" i="13" s="1"/>
  <c r="K81" i="15"/>
  <c r="D143" i="13" s="1"/>
  <c r="K82" i="15"/>
  <c r="D144" i="13" s="1"/>
  <c r="K83" i="15"/>
  <c r="D145" i="13" s="1"/>
  <c r="K84" i="15"/>
  <c r="D12" i="13" s="1"/>
  <c r="K85" i="15"/>
  <c r="D146" i="13" s="1"/>
  <c r="K86" i="15"/>
  <c r="D147" i="13" s="1"/>
  <c r="K87" i="15"/>
  <c r="D148" i="13" s="1"/>
  <c r="K88" i="15"/>
  <c r="D149" i="13" s="1"/>
  <c r="K89" i="15"/>
  <c r="D150" i="13" s="1"/>
  <c r="L90" i="13" s="1" a="1"/>
  <c r="L90" i="13" s="1"/>
  <c r="K90" i="15"/>
  <c r="D151" i="13" s="1"/>
  <c r="K91" i="15"/>
  <c r="D152" i="13" s="1"/>
  <c r="K92" i="15"/>
  <c r="D153" i="13" s="1"/>
  <c r="K93" i="15"/>
  <c r="D154" i="13" s="1"/>
  <c r="K94" i="15"/>
  <c r="D13" i="13" s="1"/>
  <c r="K95" i="15"/>
  <c r="D55" i="13" s="1"/>
  <c r="K96" i="15"/>
  <c r="D56" i="13" s="1"/>
  <c r="L97" i="13" s="1" a="1"/>
  <c r="L97" i="13" s="1"/>
  <c r="K97" i="15"/>
  <c r="D155" i="13" s="1"/>
  <c r="L98" i="13" s="1" a="1"/>
  <c r="L98" i="13" s="1"/>
  <c r="K98" i="15"/>
  <c r="D156" i="13" s="1"/>
  <c r="L99" i="13" s="1" a="1"/>
  <c r="L99" i="13" s="1"/>
  <c r="K99" i="15"/>
  <c r="D157" i="13" s="1"/>
  <c r="K100" i="15"/>
  <c r="D158" i="13" s="1"/>
  <c r="K101" i="15"/>
  <c r="D159" i="13" s="1"/>
  <c r="L102" i="13" s="1" a="1"/>
  <c r="L102" i="13" s="1"/>
  <c r="K102" i="15"/>
  <c r="D160" i="13" s="1"/>
  <c r="K103" i="15"/>
  <c r="D14" i="13" s="1"/>
  <c r="K104" i="15"/>
  <c r="D161" i="13" s="1"/>
  <c r="K105" i="15"/>
  <c r="D162" i="13" s="1"/>
  <c r="K106" i="15"/>
  <c r="D163" i="13" s="1"/>
  <c r="K107" i="15"/>
  <c r="D164" i="13" s="1"/>
  <c r="L108" i="13" s="1" a="1"/>
  <c r="L108" i="13" s="1"/>
  <c r="K108" i="15"/>
  <c r="D15" i="13" s="1"/>
  <c r="K109" i="15"/>
  <c r="D16" i="13" s="1"/>
  <c r="K110" i="15"/>
  <c r="D165" i="13" s="1"/>
  <c r="K111" i="15"/>
  <c r="D166" i="13" s="1"/>
  <c r="K112" i="15"/>
  <c r="D167" i="13" s="1"/>
  <c r="K113" i="15"/>
  <c r="D168" i="13" s="1"/>
  <c r="K114" i="15"/>
  <c r="D169" i="13" s="1"/>
  <c r="K115" i="15"/>
  <c r="D170" i="13" s="1"/>
  <c r="K116" i="15"/>
  <c r="D17" i="13" s="1"/>
  <c r="K117" i="15"/>
  <c r="D171" i="13" s="1"/>
  <c r="K118" i="15"/>
  <c r="D172" i="13" s="1"/>
  <c r="K119" i="15"/>
  <c r="D173" i="13" s="1"/>
  <c r="K120" i="15"/>
  <c r="D174" i="13" s="1"/>
  <c r="L121" i="13" s="1" a="1"/>
  <c r="L121" i="13" s="1"/>
  <c r="K121" i="15"/>
  <c r="D175" i="13" s="1"/>
  <c r="L122" i="13" s="1" a="1"/>
  <c r="L122" i="13" s="1"/>
  <c r="K122" i="15"/>
  <c r="D176" i="13" s="1"/>
  <c r="K123" i="15"/>
  <c r="D177" i="13" s="1"/>
  <c r="K124" i="15"/>
  <c r="D178" i="13" s="1"/>
  <c r="K125" i="15"/>
  <c r="D179" i="13" s="1"/>
  <c r="K126" i="15"/>
  <c r="D180" i="13" s="1"/>
  <c r="L127" i="13" s="1" a="1"/>
  <c r="L127" i="13" s="1"/>
  <c r="K127" i="15"/>
  <c r="D181" i="13" s="1"/>
  <c r="K128" i="15"/>
  <c r="D182" i="13" s="1"/>
  <c r="K129" i="15"/>
  <c r="D183" i="13" s="1"/>
  <c r="K130" i="15"/>
  <c r="D184" i="13" s="1"/>
  <c r="K131" i="15"/>
  <c r="D185" i="13" s="1"/>
  <c r="L132" i="13" s="1" a="1"/>
  <c r="L132" i="13" s="1"/>
  <c r="K132" i="15"/>
  <c r="D57" i="13" s="1"/>
  <c r="K133" i="15"/>
  <c r="D186" i="13" s="1"/>
  <c r="K134" i="15"/>
  <c r="D187" i="13" s="1"/>
  <c r="K135" i="15"/>
  <c r="D188" i="13" s="1"/>
  <c r="K136" i="15"/>
  <c r="D189" i="13" s="1"/>
  <c r="K137" i="15"/>
  <c r="D190" i="13" s="1"/>
  <c r="K138" i="15"/>
  <c r="D191" i="13" s="1"/>
  <c r="K139" i="15"/>
  <c r="D192" i="13" s="1"/>
  <c r="L140" i="13" s="1" a="1"/>
  <c r="L140" i="13" s="1"/>
  <c r="K140" i="15"/>
  <c r="D193" i="13" s="1"/>
  <c r="L141" i="13" s="1" a="1"/>
  <c r="L141" i="13" s="1"/>
  <c r="K141" i="15"/>
  <c r="D194" i="13" s="1"/>
  <c r="K142" i="15"/>
  <c r="D195" i="13" s="1"/>
  <c r="K143" i="15"/>
  <c r="D196" i="13" s="1"/>
  <c r="K144" i="15"/>
  <c r="D197" i="13" s="1"/>
  <c r="K145" i="15"/>
  <c r="D198" i="13" s="1"/>
  <c r="K146" i="15"/>
  <c r="D18" i="13" s="1"/>
  <c r="K147" i="15"/>
  <c r="D199" i="13" s="1"/>
  <c r="K148" i="15"/>
  <c r="D200" i="13" s="1"/>
  <c r="L149" i="13" s="1" a="1"/>
  <c r="L149" i="13" s="1"/>
  <c r="K149" i="15"/>
  <c r="D201" i="13" s="1"/>
  <c r="K150" i="15"/>
  <c r="D202" i="13" s="1"/>
  <c r="L151" i="13" s="1" a="1"/>
  <c r="L151" i="13" s="1"/>
  <c r="K151" i="15"/>
  <c r="D203" i="13" s="1"/>
  <c r="K152" i="15"/>
  <c r="D204" i="13" s="1"/>
  <c r="K153" i="15"/>
  <c r="D205" i="13" s="1"/>
  <c r="L154" i="13" s="1" a="1"/>
  <c r="L154" i="13" s="1"/>
  <c r="K154" i="15"/>
  <c r="D206" i="13" s="1"/>
  <c r="K155" i="15"/>
  <c r="D207" i="13" s="1"/>
  <c r="L156" i="13" s="1" a="1"/>
  <c r="L156" i="13" s="1"/>
  <c r="K156" i="15"/>
  <c r="D208" i="13" s="1"/>
  <c r="L157" i="13" s="1" a="1"/>
  <c r="L157" i="13" s="1"/>
  <c r="K157" i="15"/>
  <c r="D19" i="13" s="1"/>
  <c r="K158" i="15"/>
  <c r="D209" i="13" s="1"/>
  <c r="L159" i="13" s="1" a="1"/>
  <c r="L159" i="13" s="1"/>
  <c r="K159" i="15"/>
  <c r="D210" i="13" s="1"/>
  <c r="L160" i="13" s="1" a="1"/>
  <c r="L160" i="13" s="1"/>
  <c r="K160" i="15"/>
  <c r="D211" i="13" s="1"/>
  <c r="L161" i="13" s="1" a="1"/>
  <c r="L161" i="13" s="1"/>
  <c r="K161" i="15"/>
  <c r="D212" i="13" s="1"/>
  <c r="L162" i="13" s="1" a="1"/>
  <c r="L162" i="13" s="1"/>
  <c r="K162" i="15"/>
  <c r="D213" i="13" s="1"/>
  <c r="L163" i="13" s="1" a="1"/>
  <c r="L163" i="13" s="1"/>
  <c r="K163" i="15"/>
  <c r="D214" i="13" s="1"/>
  <c r="L164" i="13" s="1" a="1"/>
  <c r="L164" i="13" s="1"/>
  <c r="K164" i="15"/>
  <c r="D215" i="13" s="1"/>
  <c r="L165" i="13" s="1" a="1"/>
  <c r="L165" i="13" s="1"/>
  <c r="K165" i="15"/>
  <c r="D216" i="13" s="1"/>
  <c r="L166" i="13" s="1" a="1"/>
  <c r="L166" i="13" s="1"/>
  <c r="K166" i="15"/>
  <c r="D217" i="13" s="1"/>
  <c r="L167" i="13" s="1" a="1"/>
  <c r="L167" i="13" s="1"/>
  <c r="K167" i="15"/>
  <c r="D218" i="13" s="1"/>
  <c r="L168" i="13" s="1" a="1"/>
  <c r="L168" i="13" s="1"/>
  <c r="K168" i="15"/>
  <c r="D770" i="13" s="1"/>
  <c r="K169" i="15"/>
  <c r="D219" i="13" s="1"/>
  <c r="K170" i="15"/>
  <c r="D220" i="13" s="1"/>
  <c r="L171" i="13" s="1" a="1"/>
  <c r="L171" i="13" s="1"/>
  <c r="K171" i="15"/>
  <c r="D221" i="13" s="1"/>
  <c r="L172" i="13" s="1" a="1"/>
  <c r="L172" i="13" s="1"/>
  <c r="K172" i="15"/>
  <c r="D222" i="13" s="1"/>
  <c r="K173" i="15"/>
  <c r="D20" i="13" s="1"/>
  <c r="K174" i="15"/>
  <c r="D223" i="13" s="1"/>
  <c r="K175" i="15"/>
  <c r="D224" i="13" s="1"/>
  <c r="L176" i="13" s="1" a="1"/>
  <c r="L176" i="13" s="1"/>
  <c r="K176" i="15"/>
  <c r="D225" i="13" s="1"/>
  <c r="L177" i="13" s="1" a="1"/>
  <c r="L177" i="13" s="1"/>
  <c r="K177" i="15"/>
  <c r="D21" i="13" s="1"/>
  <c r="K178" i="15"/>
  <c r="D226" i="13" s="1"/>
  <c r="K179" i="15"/>
  <c r="D227" i="13" s="1"/>
  <c r="L180" i="13" s="1" a="1"/>
  <c r="L180" i="13" s="1"/>
  <c r="K180" i="15"/>
  <c r="D228" i="13" s="1"/>
  <c r="L181" i="13" s="1" a="1"/>
  <c r="L181" i="13" s="1"/>
  <c r="K181" i="15"/>
  <c r="D58" i="13" s="1"/>
  <c r="L182" i="13" s="1" a="1"/>
  <c r="L182" i="13" s="1"/>
  <c r="K182" i="15"/>
  <c r="D229" i="13" s="1"/>
  <c r="K183" i="15"/>
  <c r="D230" i="13" s="1"/>
  <c r="K184" i="15"/>
  <c r="D231" i="13" s="1"/>
  <c r="L185" i="13" s="1" a="1"/>
  <c r="L185" i="13" s="1"/>
  <c r="K185" i="15"/>
  <c r="D232" i="13" s="1"/>
  <c r="K186" i="15"/>
  <c r="D233" i="13" s="1"/>
  <c r="L187" i="13" s="1" a="1"/>
  <c r="L187" i="13" s="1"/>
  <c r="K187" i="15"/>
  <c r="D234" i="13" s="1"/>
  <c r="L188" i="13" s="1" a="1"/>
  <c r="L188" i="13" s="1"/>
  <c r="K188" i="15"/>
  <c r="D235" i="13" s="1"/>
  <c r="L189" i="13" s="1" a="1"/>
  <c r="L189" i="13" s="1"/>
  <c r="K189" i="15"/>
  <c r="D236" i="13" s="1"/>
  <c r="L190" i="13" s="1" a="1"/>
  <c r="L190" i="13" s="1"/>
  <c r="K190" i="15"/>
  <c r="D237" i="13" s="1"/>
  <c r="L191" i="13" s="1" a="1"/>
  <c r="L191" i="13" s="1"/>
  <c r="K191" i="15"/>
  <c r="D238" i="13" s="1"/>
  <c r="L192" i="13" s="1" a="1"/>
  <c r="L192" i="13" s="1"/>
  <c r="K192" i="15"/>
  <c r="D239" i="13" s="1"/>
  <c r="K193" i="15"/>
  <c r="D240" i="13" s="1"/>
  <c r="L194" i="13" s="1" a="1"/>
  <c r="L194" i="13" s="1"/>
  <c r="K194" i="15"/>
  <c r="D241" i="13" s="1"/>
  <c r="K195" i="15"/>
  <c r="D242" i="13" s="1"/>
  <c r="L196" i="13" s="1" a="1"/>
  <c r="L196" i="13" s="1"/>
  <c r="K196" i="15"/>
  <c r="D243" i="13" s="1"/>
  <c r="K197" i="15"/>
  <c r="D244" i="13" s="1"/>
  <c r="K198" i="15"/>
  <c r="D245" i="13" s="1"/>
  <c r="K199" i="15"/>
  <c r="D246" i="13" s="1"/>
  <c r="K200" i="15"/>
  <c r="D247" i="13" s="1"/>
  <c r="K201" i="15"/>
  <c r="D248" i="13" s="1"/>
  <c r="K202" i="15"/>
  <c r="D249" i="13" s="1"/>
  <c r="K203" i="15"/>
  <c r="D250" i="13" s="1"/>
  <c r="K204" i="15"/>
  <c r="D59" i="13" s="1"/>
  <c r="L205" i="13" s="1" a="1"/>
  <c r="L205" i="13" s="1"/>
  <c r="K205" i="15"/>
  <c r="D251" i="13" s="1"/>
  <c r="K206" i="15"/>
  <c r="D252" i="13" s="1"/>
  <c r="K207" i="15"/>
  <c r="D253" i="13" s="1"/>
  <c r="K208" i="15"/>
  <c r="D254" i="13" s="1"/>
  <c r="K209" i="15"/>
  <c r="D255" i="13" s="1"/>
  <c r="K210" i="15"/>
  <c r="D256" i="13" s="1"/>
  <c r="K211" i="15"/>
  <c r="D257" i="13" s="1"/>
  <c r="K212" i="15"/>
  <c r="D258" i="13" s="1"/>
  <c r="K213" i="15"/>
  <c r="D259" i="13" s="1"/>
  <c r="K214" i="15"/>
  <c r="D260" i="13" s="1"/>
  <c r="K215" i="15"/>
  <c r="D261" i="13" s="1"/>
  <c r="K216" i="15"/>
  <c r="D262" i="13" s="1"/>
  <c r="K217" i="15"/>
  <c r="D263" i="13" s="1"/>
  <c r="K218" i="15"/>
  <c r="D264" i="13" s="1"/>
  <c r="K219" i="15"/>
  <c r="D265" i="13" s="1"/>
  <c r="K220" i="15"/>
  <c r="D266" i="13" s="1"/>
  <c r="K221" i="15"/>
  <c r="D267" i="13" s="1"/>
  <c r="K222" i="15"/>
  <c r="D268" i="13" s="1"/>
  <c r="K223" i="15"/>
  <c r="D60" i="13" s="1"/>
  <c r="K224" i="15"/>
  <c r="D269" i="13" s="1"/>
  <c r="K225" i="15"/>
  <c r="D22" i="13" s="1"/>
  <c r="K226" i="15"/>
  <c r="D61" i="13" s="1"/>
  <c r="K227" i="15"/>
  <c r="D270" i="13" s="1"/>
  <c r="K228" i="15"/>
  <c r="D271" i="13" s="1"/>
  <c r="K229" i="15"/>
  <c r="D272" i="13" s="1"/>
  <c r="K230" i="15"/>
  <c r="D273" i="13" s="1"/>
  <c r="K231" i="15"/>
  <c r="D274" i="13" s="1"/>
  <c r="K232" i="15"/>
  <c r="D275" i="13" s="1"/>
  <c r="K233" i="15"/>
  <c r="D276" i="13" s="1"/>
  <c r="K234" i="15"/>
  <c r="D277" i="13" s="1"/>
  <c r="K235" i="15"/>
  <c r="D278" i="13" s="1"/>
  <c r="K236" i="15"/>
  <c r="D279" i="13" s="1"/>
  <c r="K237" i="15"/>
  <c r="D280" i="13" s="1"/>
  <c r="K238" i="15"/>
  <c r="D281" i="13" s="1"/>
  <c r="K239" i="15"/>
  <c r="D282" i="13" s="1"/>
  <c r="K240" i="15"/>
  <c r="D283" i="13" s="1"/>
  <c r="K241" i="15"/>
  <c r="D284" i="13" s="1"/>
  <c r="K242" i="15"/>
  <c r="D285" i="13" s="1"/>
  <c r="K243" i="15"/>
  <c r="D286" i="13" s="1"/>
  <c r="K244" i="15"/>
  <c r="D287" i="13" s="1"/>
  <c r="K245" i="15"/>
  <c r="D288" i="13" s="1"/>
  <c r="K246" i="15"/>
  <c r="D289" i="13" s="1"/>
  <c r="K247" i="15"/>
  <c r="D290" i="13" s="1"/>
  <c r="K248" i="15"/>
  <c r="D291" i="13" s="1"/>
  <c r="K249" i="15"/>
  <c r="D292" i="13" s="1"/>
  <c r="K250" i="15"/>
  <c r="D293" i="13" s="1"/>
  <c r="K251" i="15"/>
  <c r="D294" i="13" s="1"/>
  <c r="K252" i="15"/>
  <c r="D295" i="13" s="1"/>
  <c r="K253" i="15"/>
  <c r="D296" i="13" s="1"/>
  <c r="K254" i="15"/>
  <c r="D297" i="13" s="1"/>
  <c r="K255" i="15"/>
  <c r="D298" i="13" s="1"/>
  <c r="K256" i="15"/>
  <c r="D299" i="13" s="1"/>
  <c r="K257" i="15"/>
  <c r="D300" i="13" s="1"/>
  <c r="K258" i="15"/>
  <c r="D62" i="13" s="1"/>
  <c r="K259" i="15"/>
  <c r="D301" i="13" s="1"/>
  <c r="K260" i="15"/>
  <c r="D302" i="13" s="1"/>
  <c r="K261" i="15"/>
  <c r="D303" i="13" s="1"/>
  <c r="K262" i="15"/>
  <c r="D304" i="13" s="1"/>
  <c r="K263" i="15"/>
  <c r="D305" i="13" s="1"/>
  <c r="K264" i="15"/>
  <c r="D63" i="13" s="1"/>
  <c r="K265" i="15"/>
  <c r="D306" i="13" s="1"/>
  <c r="K266" i="15"/>
  <c r="D307" i="13" s="1"/>
  <c r="K267" i="15"/>
  <c r="D308" i="13" s="1"/>
  <c r="K268" i="15"/>
  <c r="D64" i="13" s="1"/>
  <c r="K269" i="15"/>
  <c r="D309" i="13" s="1"/>
  <c r="K270" i="15"/>
  <c r="D310" i="13" s="1"/>
  <c r="K271" i="15"/>
  <c r="D311" i="13" s="1"/>
  <c r="K272" i="15"/>
  <c r="D312" i="13" s="1"/>
  <c r="K273" i="15"/>
  <c r="D313" i="13" s="1"/>
  <c r="K274" i="15"/>
  <c r="D314" i="13" s="1"/>
  <c r="K275" i="15"/>
  <c r="D315" i="13" s="1"/>
  <c r="K276" i="15"/>
  <c r="D316" i="13" s="1"/>
  <c r="K277" i="15"/>
  <c r="D317" i="13" s="1"/>
  <c r="K278" i="15"/>
  <c r="D318" i="13" s="1"/>
  <c r="K279" i="15"/>
  <c r="D319" i="13" s="1"/>
  <c r="K280" i="15"/>
  <c r="D320" i="13" s="1"/>
  <c r="K281" i="15"/>
  <c r="D321" i="13" s="1"/>
  <c r="K282" i="15"/>
  <c r="D23" i="13" s="1"/>
  <c r="K283" i="15"/>
  <c r="D65" i="13" s="1"/>
  <c r="K284" i="15"/>
  <c r="D322" i="13" s="1"/>
  <c r="K285" i="15"/>
  <c r="D323" i="13" s="1"/>
  <c r="K286" i="15"/>
  <c r="D324" i="13" s="1"/>
  <c r="K287" i="15"/>
  <c r="D325" i="13" s="1"/>
  <c r="K288" i="15"/>
  <c r="D326" i="13" s="1"/>
  <c r="K289" i="15"/>
  <c r="D327" i="13" s="1"/>
  <c r="K290" i="15"/>
  <c r="D328" i="13" s="1"/>
  <c r="K291" i="15"/>
  <c r="D329" i="13" s="1"/>
  <c r="K292" i="15"/>
  <c r="D24" i="13" s="1"/>
  <c r="K293" i="15"/>
  <c r="D330" i="13" s="1"/>
  <c r="K294" i="15"/>
  <c r="D331" i="13" s="1"/>
  <c r="K295" i="15"/>
  <c r="D332" i="13" s="1"/>
  <c r="K296" i="15"/>
  <c r="D25" i="13" s="1"/>
  <c r="K297" i="15"/>
  <c r="D333" i="13" s="1"/>
  <c r="K298" i="15"/>
  <c r="D26" i="13" s="1"/>
  <c r="K299" i="15"/>
  <c r="D334" i="13" s="1"/>
  <c r="K300" i="15"/>
  <c r="D66" i="13" s="1"/>
  <c r="K301" i="15"/>
  <c r="D335" i="13" s="1"/>
  <c r="K302" i="15"/>
  <c r="D27" i="13" s="1"/>
  <c r="K303" i="15"/>
  <c r="D336" i="13" s="1"/>
  <c r="K304" i="15"/>
  <c r="D337" i="13" s="1"/>
  <c r="K305" i="15"/>
  <c r="D338" i="13" s="1"/>
  <c r="K306" i="15"/>
  <c r="D339" i="13" s="1"/>
  <c r="K307" i="15"/>
  <c r="D340" i="13" s="1"/>
  <c r="K308" i="15"/>
  <c r="D341" i="13" s="1"/>
  <c r="K309" i="15"/>
  <c r="D342" i="13" s="1"/>
  <c r="K310" i="15"/>
  <c r="D343" i="13" s="1"/>
  <c r="K311" i="15"/>
  <c r="D344" i="13" s="1"/>
  <c r="K312" i="15"/>
  <c r="D345" i="13" s="1"/>
  <c r="K313" i="15"/>
  <c r="D346" i="13" s="1"/>
  <c r="K314" i="15"/>
  <c r="D347" i="13" s="1"/>
  <c r="K315" i="15"/>
  <c r="D348" i="13" s="1"/>
  <c r="K316" i="15"/>
  <c r="D349" i="13" s="1"/>
  <c r="K317" i="15"/>
  <c r="D350" i="13" s="1"/>
  <c r="K318" i="15"/>
  <c r="D351" i="13" s="1"/>
  <c r="K319" i="15"/>
  <c r="D28" i="13" s="1"/>
  <c r="K320" i="15"/>
  <c r="D352" i="13" s="1"/>
  <c r="K321" i="15"/>
  <c r="D353" i="13" s="1"/>
  <c r="K322" i="15"/>
  <c r="D354" i="13" s="1"/>
  <c r="K323" i="15"/>
  <c r="D355" i="13" s="1"/>
  <c r="K324" i="15"/>
  <c r="D29" i="13" s="1"/>
  <c r="K325" i="15"/>
  <c r="D356" i="13" s="1"/>
  <c r="K326" i="15"/>
  <c r="D357" i="13" s="1"/>
  <c r="K327" i="15"/>
  <c r="D358" i="13" s="1"/>
  <c r="K328" i="15"/>
  <c r="D359" i="13" s="1"/>
  <c r="K329" i="15"/>
  <c r="D360" i="13" s="1"/>
  <c r="K330" i="15"/>
  <c r="D361" i="13" s="1"/>
  <c r="K331" i="15"/>
  <c r="D362" i="13" s="1"/>
  <c r="K332" i="15"/>
  <c r="D363" i="13" s="1"/>
  <c r="K333" i="15"/>
  <c r="D364" i="13" s="1"/>
  <c r="K334" i="15"/>
  <c r="D365" i="13" s="1"/>
  <c r="K335" i="15"/>
  <c r="D366" i="13" s="1"/>
  <c r="K336" i="15"/>
  <c r="D367" i="13" s="1"/>
  <c r="K337" i="15"/>
  <c r="D368" i="13" s="1"/>
  <c r="K338" i="15"/>
  <c r="D369" i="13" s="1"/>
  <c r="K339" i="15"/>
  <c r="D370" i="13" s="1"/>
  <c r="K340" i="15"/>
  <c r="D371" i="13" s="1"/>
  <c r="K341" i="15"/>
  <c r="D372" i="13" s="1"/>
  <c r="K342" i="15"/>
  <c r="D373" i="13" s="1"/>
  <c r="K343" i="15"/>
  <c r="D374" i="13" s="1"/>
  <c r="K344" i="15"/>
  <c r="D375" i="13" s="1"/>
  <c r="K345" i="15"/>
  <c r="D376" i="13" s="1"/>
  <c r="K346" i="15"/>
  <c r="D377" i="13" s="1"/>
  <c r="K347" i="15"/>
  <c r="D378" i="13" s="1"/>
  <c r="K348" i="15"/>
  <c r="D379" i="13" s="1"/>
  <c r="K349" i="15"/>
  <c r="D380" i="13" s="1"/>
  <c r="K350" i="15"/>
  <c r="D381" i="13" s="1"/>
  <c r="K351" i="15"/>
  <c r="D382" i="13" s="1"/>
  <c r="K352" i="15"/>
  <c r="D383" i="13" s="1"/>
  <c r="K353" i="15"/>
  <c r="D384" i="13" s="1"/>
  <c r="K354" i="15"/>
  <c r="D30" i="13" s="1"/>
  <c r="K355" i="15"/>
  <c r="D385" i="13" s="1"/>
  <c r="K356" i="15"/>
  <c r="D386" i="13" s="1"/>
  <c r="K357" i="15"/>
  <c r="D387" i="13" s="1"/>
  <c r="K358" i="15"/>
  <c r="D388" i="13" s="1"/>
  <c r="K359" i="15"/>
  <c r="D67" i="13" s="1"/>
  <c r="K360" i="15"/>
  <c r="D389" i="13" s="1"/>
  <c r="K361" i="15"/>
  <c r="D390" i="13" s="1"/>
  <c r="L362" i="13" s="1" a="1"/>
  <c r="L362" i="13" s="1"/>
  <c r="K362" i="15"/>
  <c r="D391" i="13" s="1"/>
  <c r="K363" i="15"/>
  <c r="D392" i="13" s="1"/>
  <c r="K364" i="15"/>
  <c r="D393" i="13" s="1"/>
  <c r="K365" i="15"/>
  <c r="D394" i="13" s="1"/>
  <c r="K366" i="15"/>
  <c r="D395" i="13" s="1"/>
  <c r="K367" i="15"/>
  <c r="D396" i="13" s="1"/>
  <c r="K368" i="15"/>
  <c r="D397" i="13" s="1"/>
  <c r="K369" i="15"/>
  <c r="D398" i="13" s="1"/>
  <c r="K370" i="15"/>
  <c r="D399" i="13" s="1"/>
  <c r="K371" i="15"/>
  <c r="D400" i="13" s="1"/>
  <c r="K372" i="15"/>
  <c r="D68" i="13" s="1"/>
  <c r="K373" i="15"/>
  <c r="D401" i="13" s="1"/>
  <c r="L374" i="13" s="1" a="1"/>
  <c r="L374" i="13" s="1"/>
  <c r="K374" i="15"/>
  <c r="D402" i="13" s="1"/>
  <c r="K375" i="15"/>
  <c r="D403" i="13" s="1"/>
  <c r="K376" i="15"/>
  <c r="D404" i="13" s="1"/>
  <c r="K377" i="15"/>
  <c r="D405" i="13" s="1"/>
  <c r="K378" i="15"/>
  <c r="D31" i="13" s="1"/>
  <c r="K379" i="15"/>
  <c r="D406" i="13" s="1"/>
  <c r="K380" i="15"/>
  <c r="D407" i="13" s="1"/>
  <c r="K381" i="15"/>
  <c r="D408" i="13" s="1"/>
  <c r="K382" i="15"/>
  <c r="D32" i="13" s="1"/>
  <c r="K383" i="15"/>
  <c r="D409" i="13" s="1"/>
  <c r="K384" i="15"/>
  <c r="D410" i="13" s="1"/>
  <c r="K385" i="15"/>
  <c r="D411" i="13" s="1"/>
  <c r="L386" i="13" s="1" a="1"/>
  <c r="L386" i="13" s="1"/>
  <c r="K386" i="15"/>
  <c r="D412" i="13" s="1"/>
  <c r="K387" i="15"/>
  <c r="D413" i="13" s="1"/>
  <c r="K388" i="15"/>
  <c r="D69" i="13" s="1"/>
  <c r="K389" i="15"/>
  <c r="D414" i="13" s="1"/>
  <c r="K390" i="15"/>
  <c r="D415" i="13" s="1"/>
  <c r="K391" i="15"/>
  <c r="D416" i="13" s="1"/>
  <c r="K392" i="15"/>
  <c r="D417" i="13" s="1"/>
  <c r="K393" i="15"/>
  <c r="D418" i="13" s="1"/>
  <c r="K394" i="15"/>
  <c r="D419" i="13" s="1"/>
  <c r="K395" i="15"/>
  <c r="D420" i="13" s="1"/>
  <c r="K396" i="15"/>
  <c r="D421" i="13" s="1"/>
  <c r="K397" i="15"/>
  <c r="D422" i="13" s="1"/>
  <c r="L398" i="13" s="1" a="1"/>
  <c r="L398" i="13" s="1"/>
  <c r="K398" i="15"/>
  <c r="D423" i="13" s="1"/>
  <c r="K399" i="15"/>
  <c r="D424" i="13" s="1"/>
  <c r="K400" i="15"/>
  <c r="D425" i="13" s="1"/>
  <c r="K401" i="15"/>
  <c r="D426" i="13" s="1"/>
  <c r="K402" i="15"/>
  <c r="D427" i="13" s="1"/>
  <c r="K403" i="15"/>
  <c r="D33" i="13" s="1"/>
  <c r="K404" i="15"/>
  <c r="D428" i="13" s="1"/>
  <c r="K405" i="15"/>
  <c r="D70" i="13" s="1"/>
  <c r="K406" i="15"/>
  <c r="D429" i="13" s="1"/>
  <c r="K407" i="15"/>
  <c r="D430" i="13" s="1"/>
  <c r="K408" i="15"/>
  <c r="D431" i="13" s="1"/>
  <c r="K409" i="15"/>
  <c r="D432" i="13" s="1"/>
  <c r="K410" i="15"/>
  <c r="D433" i="13" s="1"/>
  <c r="K411" i="15"/>
  <c r="D434" i="13" s="1"/>
  <c r="L412" i="13" s="1" a="1"/>
  <c r="L412" i="13" s="1"/>
  <c r="K412" i="15"/>
  <c r="D435" i="13" s="1"/>
  <c r="K413" i="15"/>
  <c r="D436" i="13" s="1"/>
  <c r="K414" i="15"/>
  <c r="D437" i="13" s="1"/>
  <c r="K415" i="15"/>
  <c r="D438" i="13" s="1"/>
  <c r="K416" i="15"/>
  <c r="D439" i="13" s="1"/>
  <c r="K417" i="15"/>
  <c r="D440" i="13" s="1"/>
  <c r="K418" i="15"/>
  <c r="D441" i="13" s="1"/>
  <c r="K419" i="15"/>
  <c r="D442" i="13" s="1"/>
  <c r="K420" i="15"/>
  <c r="D443" i="13" s="1"/>
  <c r="K421" i="15"/>
  <c r="D444" i="13" s="1"/>
  <c r="K422" i="15"/>
  <c r="D445" i="13" s="1"/>
  <c r="K423" i="15"/>
  <c r="D446" i="13" s="1"/>
  <c r="K424" i="15"/>
  <c r="D447" i="13" s="1"/>
  <c r="K425" i="15"/>
  <c r="D448" i="13" s="1"/>
  <c r="K426" i="15"/>
  <c r="D449" i="13" s="1"/>
  <c r="K427" i="15"/>
  <c r="D450" i="13" s="1"/>
  <c r="K428" i="15"/>
  <c r="D451" i="13" s="1"/>
  <c r="K429" i="15"/>
  <c r="D452" i="13" s="1"/>
  <c r="K430" i="15"/>
  <c r="D453" i="13" s="1"/>
  <c r="K431" i="15"/>
  <c r="D454" i="13" s="1"/>
  <c r="K432" i="15"/>
  <c r="D455" i="13" s="1"/>
  <c r="K433" i="15"/>
  <c r="D456" i="13" s="1"/>
  <c r="K434" i="15"/>
  <c r="D457" i="13" s="1"/>
  <c r="K435" i="15"/>
  <c r="D458" i="13" s="1"/>
  <c r="K436" i="15"/>
  <c r="D459" i="13" s="1"/>
  <c r="K437" i="15"/>
  <c r="D71" i="13" s="1"/>
  <c r="K438" i="15"/>
  <c r="D460" i="13" s="1"/>
  <c r="K439" i="15"/>
  <c r="D461" i="13" s="1"/>
  <c r="K440" i="15"/>
  <c r="D462" i="13" s="1"/>
  <c r="K441" i="15"/>
  <c r="D463" i="13" s="1"/>
  <c r="K442" i="15"/>
  <c r="D464" i="13" s="1"/>
  <c r="K443" i="15"/>
  <c r="D465" i="13" s="1"/>
  <c r="K444" i="15"/>
  <c r="D466" i="13" s="1"/>
  <c r="K445" i="15"/>
  <c r="D467" i="13" s="1"/>
  <c r="K446" i="15"/>
  <c r="D468" i="13" s="1"/>
  <c r="K447" i="15"/>
  <c r="D469" i="13" s="1"/>
  <c r="K448" i="15"/>
  <c r="D34" i="13" s="1"/>
  <c r="K449" i="15"/>
  <c r="D470" i="13" s="1"/>
  <c r="K450" i="15"/>
  <c r="D471" i="13" s="1"/>
  <c r="K451" i="15"/>
  <c r="D472" i="13" s="1"/>
  <c r="K452" i="15"/>
  <c r="D35" i="13" s="1"/>
  <c r="K453" i="15"/>
  <c r="D473" i="13" s="1"/>
  <c r="K454" i="15"/>
  <c r="D474" i="13" s="1"/>
  <c r="K455" i="15"/>
  <c r="D475" i="13" s="1"/>
  <c r="K456" i="15"/>
  <c r="D476" i="13" s="1"/>
  <c r="K457" i="15"/>
  <c r="D477" i="13" s="1"/>
  <c r="K458" i="15"/>
  <c r="D478" i="13" s="1"/>
  <c r="K459" i="15"/>
  <c r="D479" i="13" s="1"/>
  <c r="K460" i="15"/>
  <c r="D480" i="13" s="1"/>
  <c r="K461" i="15"/>
  <c r="D481" i="13" s="1"/>
  <c r="K462" i="15"/>
  <c r="D72" i="13" s="1"/>
  <c r="K463" i="15"/>
  <c r="D482" i="13" s="1"/>
  <c r="K464" i="15"/>
  <c r="D483" i="13" s="1"/>
  <c r="K465" i="15"/>
  <c r="D36" i="13" s="1"/>
  <c r="K466" i="15"/>
  <c r="D484" i="13" s="1"/>
  <c r="K467" i="15"/>
  <c r="D37" i="13" s="1"/>
  <c r="K468" i="15"/>
  <c r="D485" i="13" s="1"/>
  <c r="K469" i="15"/>
  <c r="D486" i="13" s="1"/>
  <c r="K470" i="15"/>
  <c r="D487" i="13" s="1"/>
  <c r="K471" i="15"/>
  <c r="D488" i="13" s="1"/>
  <c r="K472" i="15"/>
  <c r="D489" i="13" s="1"/>
  <c r="K473" i="15"/>
  <c r="D38" i="13" s="1"/>
  <c r="K474" i="15"/>
  <c r="D490" i="13" s="1"/>
  <c r="K475" i="15"/>
  <c r="D491" i="13" s="1"/>
  <c r="K476" i="15"/>
  <c r="D492" i="13" s="1"/>
  <c r="K477" i="15"/>
  <c r="D73" i="13" s="1"/>
  <c r="K478" i="15"/>
  <c r="D493" i="13" s="1"/>
  <c r="K479" i="15"/>
  <c r="D39" i="13" s="1"/>
  <c r="K480" i="15"/>
  <c r="D494" i="13" s="1"/>
  <c r="K481" i="15"/>
  <c r="D495" i="13" s="1"/>
  <c r="K482" i="15"/>
  <c r="D496" i="13" s="1"/>
  <c r="K483" i="15"/>
  <c r="D497" i="13" s="1"/>
  <c r="K484" i="15"/>
  <c r="D498" i="13" s="1"/>
  <c r="K485" i="15"/>
  <c r="D499" i="13" s="1"/>
  <c r="K486" i="15"/>
  <c r="D500" i="13" s="1"/>
  <c r="K487" i="15"/>
  <c r="D501" i="13" s="1"/>
  <c r="K488" i="15"/>
  <c r="D502" i="13" s="1"/>
  <c r="K489" i="15"/>
  <c r="D503" i="13" s="1"/>
  <c r="K490" i="15"/>
  <c r="D504" i="13" s="1"/>
  <c r="K491" i="15"/>
  <c r="D505" i="13" s="1"/>
  <c r="K492" i="15"/>
  <c r="D506" i="13" s="1"/>
  <c r="K493" i="15"/>
  <c r="D507" i="13" s="1"/>
  <c r="K494" i="15"/>
  <c r="D508" i="13" s="1"/>
  <c r="K495" i="15"/>
  <c r="D509" i="13" s="1"/>
  <c r="K496" i="15"/>
  <c r="D510" i="13" s="1"/>
  <c r="K497" i="15"/>
  <c r="D511" i="13" s="1"/>
  <c r="K498" i="15"/>
  <c r="D512" i="13" s="1"/>
  <c r="K499" i="15"/>
  <c r="D513" i="13" s="1"/>
  <c r="K500" i="15"/>
  <c r="D514" i="13" s="1"/>
  <c r="K501" i="15"/>
  <c r="D515" i="13" s="1"/>
  <c r="K502" i="15"/>
  <c r="D516" i="13" s="1"/>
  <c r="K503" i="15"/>
  <c r="D517" i="13" s="1"/>
  <c r="K504" i="15"/>
  <c r="D518" i="13" s="1"/>
  <c r="K505" i="15"/>
  <c r="D519" i="13" s="1"/>
  <c r="K506" i="15"/>
  <c r="D520" i="13" s="1"/>
  <c r="K507" i="15"/>
  <c r="D40" i="13" s="1"/>
  <c r="K508" i="15"/>
  <c r="D521" i="13" s="1"/>
  <c r="K509" i="15"/>
  <c r="D522" i="13" s="1"/>
  <c r="K510" i="15"/>
  <c r="D523" i="13" s="1"/>
  <c r="K511" i="15"/>
  <c r="D524" i="13" s="1"/>
  <c r="K512" i="15"/>
  <c r="D525" i="13" s="1"/>
  <c r="K513" i="15"/>
  <c r="D526" i="13" s="1"/>
  <c r="K514" i="15"/>
  <c r="D527" i="13" s="1"/>
  <c r="K515" i="15"/>
  <c r="D528" i="13" s="1"/>
  <c r="K516" i="15"/>
  <c r="D529" i="13" s="1"/>
  <c r="K517" i="15"/>
  <c r="D530" i="13" s="1"/>
  <c r="K518" i="15"/>
  <c r="D531" i="13" s="1"/>
  <c r="K519" i="15"/>
  <c r="D532" i="13" s="1"/>
  <c r="K520" i="15"/>
  <c r="D533" i="13" s="1"/>
  <c r="K521" i="15"/>
  <c r="D534" i="13" s="1"/>
  <c r="K522" i="15"/>
  <c r="D535" i="13" s="1"/>
  <c r="L523" i="13" s="1" a="1"/>
  <c r="L523" i="13" s="1"/>
  <c r="K523" i="15"/>
  <c r="D536" i="13" s="1"/>
  <c r="K524" i="15"/>
  <c r="D537" i="13" s="1"/>
  <c r="L525" i="13" s="1" a="1"/>
  <c r="L525" i="13" s="1"/>
  <c r="K525" i="15"/>
  <c r="D538" i="13" s="1"/>
  <c r="K526" i="15"/>
  <c r="D539" i="13" s="1"/>
  <c r="K527" i="15"/>
  <c r="D540" i="13" s="1"/>
  <c r="K528" i="15"/>
  <c r="D541" i="13" s="1"/>
  <c r="L529" i="13" s="1" a="1"/>
  <c r="L529" i="13" s="1"/>
  <c r="K529" i="15"/>
  <c r="D542" i="13" s="1"/>
  <c r="L530" i="13" s="1" a="1"/>
  <c r="L530" i="13" s="1"/>
  <c r="K530" i="15"/>
  <c r="D543" i="13" s="1"/>
  <c r="K531" i="15"/>
  <c r="D544" i="13" s="1"/>
  <c r="K532" i="15"/>
  <c r="D545" i="13" s="1"/>
  <c r="K533" i="15"/>
  <c r="D546" i="13" s="1"/>
  <c r="L534" i="13" s="1" a="1"/>
  <c r="L534" i="13" s="1"/>
  <c r="K534" i="15"/>
  <c r="D547" i="13" s="1"/>
  <c r="L535" i="13" s="1" a="1"/>
  <c r="L535" i="13" s="1"/>
  <c r="K535" i="15"/>
  <c r="D41" i="13" s="1"/>
  <c r="K536" i="15"/>
  <c r="D548" i="13" s="1"/>
  <c r="K537" i="15"/>
  <c r="D549" i="13" s="1"/>
  <c r="K538" i="15"/>
  <c r="D550" i="13" s="1"/>
  <c r="L539" i="13" s="1" a="1"/>
  <c r="L539" i="13" s="1"/>
  <c r="K539" i="15"/>
  <c r="D551" i="13" s="1"/>
  <c r="K540" i="15"/>
  <c r="D552" i="13" s="1"/>
  <c r="K541" i="15"/>
  <c r="D553" i="13" s="1"/>
  <c r="K542" i="15"/>
  <c r="D554" i="13" s="1"/>
  <c r="K543" i="15"/>
  <c r="D555" i="13" s="1"/>
  <c r="K544" i="15"/>
  <c r="D556" i="13" s="1"/>
  <c r="K545" i="15"/>
  <c r="D557" i="13" s="1"/>
  <c r="K546" i="15"/>
  <c r="D558" i="13" s="1"/>
  <c r="K547" i="15"/>
  <c r="D559" i="13" s="1"/>
  <c r="K548" i="15"/>
  <c r="D560" i="13" s="1"/>
  <c r="K549" i="15"/>
  <c r="D561" i="13" s="1"/>
  <c r="K550" i="15"/>
  <c r="D562" i="13" s="1"/>
  <c r="K551" i="15"/>
  <c r="D563" i="13" s="1"/>
  <c r="K552" i="15"/>
  <c r="D564" i="13" s="1"/>
  <c r="K553" i="15"/>
  <c r="D565" i="13" s="1"/>
  <c r="K554" i="15"/>
  <c r="D566" i="13" s="1"/>
  <c r="K555" i="15"/>
  <c r="D567" i="13" s="1"/>
  <c r="K556" i="15"/>
  <c r="D568" i="13" s="1"/>
  <c r="K557" i="15"/>
  <c r="D569" i="13" s="1"/>
  <c r="K558" i="15"/>
  <c r="D570" i="13" s="1"/>
  <c r="K559" i="15"/>
  <c r="D571" i="13" s="1"/>
  <c r="K560" i="15"/>
  <c r="D572" i="13" s="1"/>
  <c r="K561" i="15"/>
  <c r="D573" i="13" s="1"/>
  <c r="K562" i="15"/>
  <c r="D574" i="13" s="1"/>
  <c r="K563" i="15"/>
  <c r="D575" i="13" s="1"/>
  <c r="K564" i="15"/>
  <c r="D576" i="13" s="1"/>
  <c r="K565" i="15"/>
  <c r="D577" i="13" s="1"/>
  <c r="K566" i="15"/>
  <c r="D578" i="13" s="1"/>
  <c r="K567" i="15"/>
  <c r="D579" i="13" s="1"/>
  <c r="K568" i="15"/>
  <c r="D580" i="13" s="1"/>
  <c r="K569" i="15"/>
  <c r="D581" i="13" s="1"/>
  <c r="K570" i="15"/>
  <c r="D582" i="13" s="1"/>
  <c r="K571" i="15"/>
  <c r="D583" i="13" s="1"/>
  <c r="K572" i="15"/>
  <c r="D584" i="13" s="1"/>
  <c r="K573" i="15"/>
  <c r="D585" i="13" s="1"/>
  <c r="K574" i="15"/>
  <c r="D586" i="13" s="1"/>
  <c r="K575" i="15"/>
  <c r="D587" i="13" s="1"/>
  <c r="K576" i="15"/>
  <c r="D588" i="13" s="1"/>
  <c r="K577" i="15"/>
  <c r="D589" i="13" s="1"/>
  <c r="K578" i="15"/>
  <c r="D590" i="13" s="1"/>
  <c r="K579" i="15"/>
  <c r="D591" i="13" s="1"/>
  <c r="K580" i="15"/>
  <c r="D592" i="13" s="1"/>
  <c r="K581" i="15"/>
  <c r="D593" i="13" s="1"/>
  <c r="K582" i="15"/>
  <c r="D594" i="13" s="1"/>
  <c r="K583" i="15"/>
  <c r="D595" i="13" s="1"/>
  <c r="K584" i="15"/>
  <c r="D596" i="13" s="1"/>
  <c r="K585" i="15"/>
  <c r="D597" i="13" s="1"/>
  <c r="K586" i="15"/>
  <c r="D598" i="13" s="1"/>
  <c r="K587" i="15"/>
  <c r="D599" i="13" s="1"/>
  <c r="K588" i="15"/>
  <c r="D600" i="13" s="1"/>
  <c r="K589" i="15"/>
  <c r="D601" i="13" s="1"/>
  <c r="K590" i="15"/>
  <c r="D602" i="13" s="1"/>
  <c r="K591" i="15"/>
  <c r="D42" i="13" s="1"/>
  <c r="K592" i="15"/>
  <c r="D603" i="13" s="1"/>
  <c r="K593" i="15"/>
  <c r="D604" i="13" s="1"/>
  <c r="K594" i="15"/>
  <c r="D605" i="13" s="1"/>
  <c r="K595" i="15"/>
  <c r="D606" i="13" s="1"/>
  <c r="K596" i="15"/>
  <c r="D607" i="13" s="1"/>
  <c r="K597" i="15"/>
  <c r="D608" i="13" s="1"/>
  <c r="K598" i="15"/>
  <c r="D609" i="13" s="1"/>
  <c r="K599" i="15"/>
  <c r="D43" i="13" s="1"/>
  <c r="K600" i="15"/>
  <c r="D610" i="13" s="1"/>
  <c r="K601" i="15"/>
  <c r="D611" i="13" s="1"/>
  <c r="K602" i="15"/>
  <c r="D612" i="13" s="1"/>
  <c r="K603" i="15"/>
  <c r="D613" i="13" s="1"/>
  <c r="K604" i="15"/>
  <c r="D614" i="13" s="1"/>
  <c r="K605" i="15"/>
  <c r="D615" i="13" s="1"/>
  <c r="K606" i="15"/>
  <c r="D616" i="13" s="1"/>
  <c r="K607" i="15"/>
  <c r="D617" i="13" s="1"/>
  <c r="K608" i="15"/>
  <c r="D618" i="13" s="1"/>
  <c r="K609" i="15"/>
  <c r="D619" i="13" s="1"/>
  <c r="K610" i="15"/>
  <c r="D620" i="13" s="1"/>
  <c r="K611" i="15"/>
  <c r="D621" i="13" s="1"/>
  <c r="K612" i="15"/>
  <c r="D622" i="13" s="1"/>
  <c r="K613" i="15"/>
  <c r="D623" i="13" s="1"/>
  <c r="K614" i="15"/>
  <c r="D624" i="13" s="1"/>
  <c r="K615" i="15"/>
  <c r="D74" i="13" s="1"/>
  <c r="K616" i="15"/>
  <c r="D625" i="13" s="1"/>
  <c r="K617" i="15"/>
  <c r="D626" i="13" s="1"/>
  <c r="K618" i="15"/>
  <c r="D627" i="13" s="1"/>
  <c r="K619" i="15"/>
  <c r="D628" i="13" s="1"/>
  <c r="K620" i="15"/>
  <c r="D629" i="13" s="1"/>
  <c r="K621" i="15"/>
  <c r="D630" i="13" s="1"/>
  <c r="K622" i="15"/>
  <c r="D631" i="13" s="1"/>
  <c r="K623" i="15"/>
  <c r="D632" i="13" s="1"/>
  <c r="K624" i="15"/>
  <c r="D633" i="13" s="1"/>
  <c r="K625" i="15"/>
  <c r="D634" i="13" s="1"/>
  <c r="K626" i="15"/>
  <c r="D635" i="13" s="1"/>
  <c r="K627" i="15"/>
  <c r="D636" i="13" s="1"/>
  <c r="K628" i="15"/>
  <c r="D637" i="13" s="1"/>
  <c r="K629" i="15"/>
  <c r="D44" i="13" s="1"/>
  <c r="K630" i="15"/>
  <c r="D638" i="13" s="1"/>
  <c r="K631" i="15"/>
  <c r="D639" i="13" s="1"/>
  <c r="K632" i="15"/>
  <c r="D45" i="13" s="1"/>
  <c r="K633" i="15"/>
  <c r="D640" i="13" s="1"/>
  <c r="K634" i="15"/>
  <c r="D641" i="13" s="1"/>
  <c r="K635" i="15"/>
  <c r="D642" i="13" s="1"/>
  <c r="K636" i="15"/>
  <c r="D643" i="13" s="1"/>
  <c r="K637" i="15"/>
  <c r="D644" i="13" s="1"/>
  <c r="K638" i="15"/>
  <c r="D645" i="13" s="1"/>
  <c r="K639" i="15"/>
  <c r="D646" i="13" s="1"/>
  <c r="K640" i="15"/>
  <c r="D647" i="13" s="1"/>
  <c r="K641" i="15"/>
  <c r="D648" i="13" s="1"/>
  <c r="K642" i="15"/>
  <c r="D649" i="13" s="1"/>
  <c r="K643" i="15"/>
  <c r="D650" i="13" s="1"/>
  <c r="K644" i="15"/>
  <c r="D651" i="13" s="1"/>
  <c r="K645" i="15"/>
  <c r="D652" i="13" s="1"/>
  <c r="K646" i="15"/>
  <c r="D653" i="13" s="1"/>
  <c r="K647" i="15"/>
  <c r="D654" i="13" s="1"/>
  <c r="K648" i="15"/>
  <c r="D655" i="13" s="1"/>
  <c r="K649" i="15"/>
  <c r="D656" i="13" s="1"/>
  <c r="K650" i="15"/>
  <c r="D657" i="13" s="1"/>
  <c r="K651" i="15"/>
  <c r="D658" i="13" s="1"/>
  <c r="K652" i="15"/>
  <c r="D659" i="13" s="1"/>
  <c r="K653" i="15"/>
  <c r="D660" i="13" s="1"/>
  <c r="K654" i="15"/>
  <c r="D661" i="13" s="1"/>
  <c r="K655" i="15"/>
  <c r="D662" i="13" s="1"/>
  <c r="K656" i="15"/>
  <c r="D663" i="13" s="1"/>
  <c r="K657" i="15"/>
  <c r="D664" i="13" s="1"/>
  <c r="K658" i="15"/>
  <c r="D665" i="13" s="1"/>
  <c r="K659" i="15"/>
  <c r="D666" i="13" s="1"/>
  <c r="K660" i="15"/>
  <c r="D667" i="13" s="1"/>
  <c r="K661" i="15"/>
  <c r="D668" i="13" s="1"/>
  <c r="K662" i="15"/>
  <c r="D669" i="13" s="1"/>
  <c r="K663" i="15"/>
  <c r="D670" i="13" s="1"/>
  <c r="K664" i="15"/>
  <c r="D671" i="13" s="1"/>
  <c r="K665" i="15"/>
  <c r="D672" i="13" s="1"/>
  <c r="K666" i="15"/>
  <c r="D673" i="13" s="1"/>
  <c r="K667" i="15"/>
  <c r="D674" i="13" s="1"/>
  <c r="K668" i="15"/>
  <c r="D675" i="13" s="1"/>
  <c r="K669" i="15"/>
  <c r="D676" i="13" s="1"/>
  <c r="K670" i="15"/>
  <c r="D677" i="13" s="1"/>
  <c r="K671" i="15"/>
  <c r="D678" i="13" s="1"/>
  <c r="K672" i="15"/>
  <c r="D679" i="13" s="1"/>
  <c r="K673" i="15"/>
  <c r="D680" i="13" s="1"/>
  <c r="K674" i="15"/>
  <c r="D681" i="13" s="1"/>
  <c r="K675" i="15"/>
  <c r="D682" i="13" s="1"/>
  <c r="K676" i="15"/>
  <c r="D683" i="13" s="1"/>
  <c r="K677" i="15"/>
  <c r="D684" i="13" s="1"/>
  <c r="K678" i="15"/>
  <c r="D685" i="13" s="1"/>
  <c r="K679" i="15"/>
  <c r="D46" i="13" s="1"/>
  <c r="K680" i="15"/>
  <c r="D686" i="13" s="1"/>
  <c r="K681" i="15"/>
  <c r="D687" i="13" s="1"/>
  <c r="K682" i="15"/>
  <c r="D688" i="13" s="1"/>
  <c r="K683" i="15"/>
  <c r="D689" i="13" s="1"/>
  <c r="K684" i="15"/>
  <c r="D690" i="13" s="1"/>
  <c r="K685" i="15"/>
  <c r="D691" i="13" s="1"/>
  <c r="K686" i="15"/>
  <c r="D692" i="13" s="1"/>
  <c r="K687" i="15"/>
  <c r="D693" i="13" s="1"/>
  <c r="K688" i="15"/>
  <c r="D694" i="13" s="1"/>
  <c r="K689" i="15"/>
  <c r="D47" i="13" s="1"/>
  <c r="K690" i="15"/>
  <c r="D695" i="13" s="1"/>
  <c r="K691" i="15"/>
  <c r="D696" i="13" s="1"/>
  <c r="K692" i="15"/>
  <c r="D697" i="13" s="1"/>
  <c r="K693" i="15"/>
  <c r="D698" i="13" s="1"/>
  <c r="K694" i="15"/>
  <c r="D699" i="13" s="1"/>
  <c r="K695" i="15"/>
  <c r="D700" i="13" s="1"/>
  <c r="K696" i="15"/>
  <c r="D701" i="13" s="1"/>
  <c r="K697" i="15"/>
  <c r="D702" i="13" s="1"/>
  <c r="K698" i="15"/>
  <c r="D703" i="13" s="1"/>
  <c r="K699" i="15"/>
  <c r="D704" i="13" s="1"/>
  <c r="K700" i="15"/>
  <c r="D705" i="13" s="1"/>
  <c r="K701" i="15"/>
  <c r="D706" i="13" s="1"/>
  <c r="K702" i="15"/>
  <c r="D707" i="13" s="1"/>
  <c r="K703" i="15"/>
  <c r="D708" i="13" s="1"/>
  <c r="K704" i="15"/>
  <c r="D709" i="13" s="1"/>
  <c r="K705" i="15"/>
  <c r="D710" i="13" s="1"/>
  <c r="K706" i="15"/>
  <c r="D711" i="13" s="1"/>
  <c r="K707" i="15"/>
  <c r="D712" i="13" s="1"/>
  <c r="K708" i="15"/>
  <c r="D713" i="13" s="1"/>
  <c r="K709" i="15"/>
  <c r="D714" i="13" s="1"/>
  <c r="K710" i="15"/>
  <c r="D715" i="13" s="1"/>
  <c r="K711" i="15"/>
  <c r="D716" i="13" s="1"/>
  <c r="K712" i="15"/>
  <c r="D48" i="13" s="1"/>
  <c r="K713" i="15"/>
  <c r="D717" i="13" s="1"/>
  <c r="K714" i="15"/>
  <c r="D718" i="13" s="1"/>
  <c r="K715" i="15"/>
  <c r="D719" i="13" s="1"/>
  <c r="K716" i="15"/>
  <c r="D720" i="13" s="1"/>
  <c r="K717" i="15"/>
  <c r="D721" i="13" s="1"/>
  <c r="K718" i="15"/>
  <c r="D722" i="13" s="1"/>
  <c r="K719" i="15"/>
  <c r="D723" i="13" s="1"/>
  <c r="K720" i="15"/>
  <c r="D724" i="13" s="1"/>
  <c r="K721" i="15"/>
  <c r="D725" i="13" s="1"/>
  <c r="K722" i="15"/>
  <c r="D726" i="13" s="1"/>
  <c r="K723" i="15"/>
  <c r="D727" i="13" s="1"/>
  <c r="K724" i="15"/>
  <c r="D728" i="13" s="1"/>
  <c r="K725" i="15"/>
  <c r="D729" i="13" s="1"/>
  <c r="K726" i="15"/>
  <c r="D730" i="13" s="1"/>
  <c r="K727" i="15"/>
  <c r="D731" i="13" s="1"/>
  <c r="K728" i="15"/>
  <c r="D49" i="13" s="1"/>
  <c r="K729" i="15"/>
  <c r="D732" i="13" s="1"/>
  <c r="K730" i="15"/>
  <c r="D733" i="13" s="1"/>
  <c r="K731" i="15"/>
  <c r="D734" i="13" s="1"/>
  <c r="K732" i="15"/>
  <c r="D735" i="13" s="1"/>
  <c r="K733" i="15"/>
  <c r="D736" i="13" s="1"/>
  <c r="K734" i="15"/>
  <c r="D737" i="13" s="1"/>
  <c r="K735" i="15"/>
  <c r="D738" i="13" s="1"/>
  <c r="K736" i="15"/>
  <c r="D739" i="13" s="1"/>
  <c r="K737" i="15"/>
  <c r="D740" i="13" s="1"/>
  <c r="K738" i="15"/>
  <c r="D741" i="13" s="1"/>
  <c r="K739" i="15"/>
  <c r="D742" i="13" s="1"/>
  <c r="K740" i="15"/>
  <c r="D743" i="13" s="1"/>
  <c r="K741" i="15"/>
  <c r="D744" i="13" s="1"/>
  <c r="K742" i="15"/>
  <c r="D745" i="13" s="1"/>
  <c r="K743" i="15"/>
  <c r="D746" i="13" s="1"/>
  <c r="K744" i="15"/>
  <c r="D747" i="13" s="1"/>
  <c r="K745" i="15"/>
  <c r="D748" i="13" s="1"/>
  <c r="K746" i="15"/>
  <c r="D749" i="13" s="1"/>
  <c r="K747" i="15"/>
  <c r="D750" i="13" s="1"/>
  <c r="K748" i="15"/>
  <c r="D751" i="13" s="1"/>
  <c r="K749" i="15"/>
  <c r="D752" i="13" s="1"/>
  <c r="K750" i="15"/>
  <c r="D50" i="13" s="1"/>
  <c r="K751" i="15"/>
  <c r="D51" i="13" s="1"/>
  <c r="K752" i="15"/>
  <c r="D75" i="13" s="1"/>
  <c r="K753" i="15"/>
  <c r="D753" i="13" s="1"/>
  <c r="K754" i="15"/>
  <c r="D754" i="13" s="1"/>
  <c r="K755" i="15"/>
  <c r="D755" i="13" s="1"/>
  <c r="K756" i="15"/>
  <c r="D756" i="13" s="1"/>
  <c r="K757" i="15"/>
  <c r="D757" i="13" s="1"/>
  <c r="L758" i="13" s="1" a="1"/>
  <c r="L758" i="13" s="1"/>
  <c r="K758" i="15"/>
  <c r="D758" i="13" s="1"/>
  <c r="K759" i="15"/>
  <c r="D759" i="13" s="1"/>
  <c r="K760" i="15"/>
  <c r="D760" i="13" s="1"/>
  <c r="K761" i="15"/>
  <c r="D761" i="13" s="1"/>
  <c r="K762" i="15"/>
  <c r="D762" i="13" s="1"/>
  <c r="K763" i="15"/>
  <c r="D763" i="13" s="1"/>
  <c r="K764" i="15"/>
  <c r="D764" i="13" s="1"/>
  <c r="K765" i="15"/>
  <c r="D765" i="13" s="1"/>
  <c r="K766" i="15"/>
  <c r="D52" i="13" s="1"/>
  <c r="K767" i="15"/>
  <c r="D766" i="13" s="1"/>
  <c r="K768" i="15"/>
  <c r="D767" i="13" s="1"/>
  <c r="L769" i="13" s="1" a="1"/>
  <c r="L769" i="13" s="1"/>
  <c r="K769" i="15"/>
  <c r="D768" i="13" s="1"/>
  <c r="L770" i="13" s="1" a="1"/>
  <c r="L770" i="13" s="1"/>
  <c r="B76" i="13"/>
  <c r="B77" i="13"/>
  <c r="B769" i="13"/>
  <c r="B5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6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7" i="13"/>
  <c r="B103" i="13"/>
  <c r="B104" i="13"/>
  <c r="B8" i="13"/>
  <c r="B105" i="13"/>
  <c r="B3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53" i="13"/>
  <c r="B9" i="13"/>
  <c r="B120" i="13"/>
  <c r="B121" i="13"/>
  <c r="B122" i="13"/>
  <c r="B123" i="13"/>
  <c r="B124" i="13"/>
  <c r="B125" i="13"/>
  <c r="B10" i="13"/>
  <c r="B126" i="13"/>
  <c r="B127" i="13"/>
  <c r="B128" i="13"/>
  <c r="B129" i="13"/>
  <c r="B130" i="13"/>
  <c r="B131" i="13"/>
  <c r="B132" i="13"/>
  <c r="B11" i="13"/>
  <c r="B133" i="13"/>
  <c r="B134" i="13"/>
  <c r="B135" i="13"/>
  <c r="B136" i="13"/>
  <c r="B137" i="13"/>
  <c r="B138" i="13"/>
  <c r="B139" i="13"/>
  <c r="B54" i="13"/>
  <c r="B140" i="13"/>
  <c r="B141" i="13"/>
  <c r="B142" i="13"/>
  <c r="B143" i="13"/>
  <c r="B144" i="13"/>
  <c r="B145" i="13"/>
  <c r="B12" i="13"/>
  <c r="B146" i="13"/>
  <c r="B147" i="13"/>
  <c r="B148" i="13"/>
  <c r="B149" i="13"/>
  <c r="B150" i="13"/>
  <c r="B151" i="13"/>
  <c r="B152" i="13"/>
  <c r="B153" i="13"/>
  <c r="B154" i="13"/>
  <c r="B13" i="13"/>
  <c r="B55" i="13"/>
  <c r="B56" i="13"/>
  <c r="B155" i="13"/>
  <c r="B156" i="13"/>
  <c r="B157" i="13"/>
  <c r="B158" i="13"/>
  <c r="B159" i="13"/>
  <c r="B160" i="13"/>
  <c r="B14" i="13"/>
  <c r="B161" i="13"/>
  <c r="B162" i="13"/>
  <c r="B163" i="13"/>
  <c r="B164" i="13"/>
  <c r="B15" i="13"/>
  <c r="B16" i="13"/>
  <c r="B165" i="13"/>
  <c r="B166" i="13"/>
  <c r="B167" i="13"/>
  <c r="B168" i="13"/>
  <c r="B169" i="13"/>
  <c r="B170" i="13"/>
  <c r="B17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57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8" i="13"/>
  <c r="B199" i="13"/>
  <c r="B200" i="13"/>
  <c r="B201" i="13"/>
  <c r="B202" i="13"/>
  <c r="B203" i="13"/>
  <c r="B204" i="13"/>
  <c r="B205" i="13"/>
  <c r="B206" i="13"/>
  <c r="B207" i="13"/>
  <c r="B208" i="13"/>
  <c r="B19" i="13"/>
  <c r="B209" i="13"/>
  <c r="B210" i="13"/>
  <c r="B211" i="13"/>
  <c r="B212" i="13"/>
  <c r="B213" i="13"/>
  <c r="B214" i="13"/>
  <c r="B215" i="13"/>
  <c r="B216" i="13"/>
  <c r="B217" i="13"/>
  <c r="B218" i="13"/>
  <c r="B770" i="13"/>
  <c r="B219" i="13"/>
  <c r="B220" i="13"/>
  <c r="B221" i="13"/>
  <c r="B222" i="13"/>
  <c r="B20" i="13"/>
  <c r="B223" i="13"/>
  <c r="B224" i="13"/>
  <c r="B225" i="13"/>
  <c r="B21" i="13"/>
  <c r="B226" i="13"/>
  <c r="B227" i="13"/>
  <c r="B228" i="13"/>
  <c r="B5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59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60" i="13"/>
  <c r="B269" i="13"/>
  <c r="B22" i="13"/>
  <c r="B61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62" i="13"/>
  <c r="B301" i="13"/>
  <c r="B302" i="13"/>
  <c r="B303" i="13"/>
  <c r="B304" i="13"/>
  <c r="B305" i="13"/>
  <c r="B63" i="13"/>
  <c r="B306" i="13"/>
  <c r="B307" i="13"/>
  <c r="B308" i="13"/>
  <c r="B64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23" i="13"/>
  <c r="B65" i="13"/>
  <c r="B322" i="13"/>
  <c r="B323" i="13"/>
  <c r="B324" i="13"/>
  <c r="B325" i="13"/>
  <c r="B326" i="13"/>
  <c r="B327" i="13"/>
  <c r="B328" i="13"/>
  <c r="B329" i="13"/>
  <c r="B24" i="13"/>
  <c r="B330" i="13"/>
  <c r="B331" i="13"/>
  <c r="B332" i="13"/>
  <c r="B25" i="13"/>
  <c r="B333" i="13"/>
  <c r="B26" i="13"/>
  <c r="B334" i="13"/>
  <c r="B66" i="13"/>
  <c r="B335" i="13"/>
  <c r="B27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28" i="13"/>
  <c r="B352" i="13"/>
  <c r="B353" i="13"/>
  <c r="B354" i="13"/>
  <c r="B355" i="13"/>
  <c r="B29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0" i="13"/>
  <c r="B385" i="13"/>
  <c r="B386" i="13"/>
  <c r="B387" i="13"/>
  <c r="B388" i="13"/>
  <c r="B67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68" i="13"/>
  <c r="B401" i="13"/>
  <c r="B402" i="13"/>
  <c r="B403" i="13"/>
  <c r="B404" i="13"/>
  <c r="B405" i="13"/>
  <c r="B31" i="13"/>
  <c r="B406" i="13"/>
  <c r="B407" i="13"/>
  <c r="B408" i="13"/>
  <c r="B32" i="13"/>
  <c r="B409" i="13"/>
  <c r="B410" i="13"/>
  <c r="B411" i="13"/>
  <c r="B412" i="13"/>
  <c r="B413" i="13"/>
  <c r="B69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33" i="13"/>
  <c r="B428" i="13"/>
  <c r="B70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71" i="13"/>
  <c r="B460" i="13"/>
  <c r="B461" i="13"/>
  <c r="B462" i="13"/>
  <c r="B463" i="13"/>
  <c r="B464" i="13"/>
  <c r="B465" i="13"/>
  <c r="B466" i="13"/>
  <c r="B467" i="13"/>
  <c r="B468" i="13"/>
  <c r="B469" i="13"/>
  <c r="B34" i="13"/>
  <c r="B470" i="13"/>
  <c r="B471" i="13"/>
  <c r="B472" i="13"/>
  <c r="B35" i="13"/>
  <c r="B473" i="13"/>
  <c r="B474" i="13"/>
  <c r="B475" i="13"/>
  <c r="B476" i="13"/>
  <c r="B477" i="13"/>
  <c r="B478" i="13"/>
  <c r="B479" i="13"/>
  <c r="B480" i="13"/>
  <c r="B481" i="13"/>
  <c r="B72" i="13"/>
  <c r="B482" i="13"/>
  <c r="B483" i="13"/>
  <c r="B36" i="13"/>
  <c r="B484" i="13"/>
  <c r="B37" i="13"/>
  <c r="B485" i="13"/>
  <c r="B486" i="13"/>
  <c r="B487" i="13"/>
  <c r="B488" i="13"/>
  <c r="B489" i="13"/>
  <c r="B38" i="13"/>
  <c r="B490" i="13"/>
  <c r="B491" i="13"/>
  <c r="B492" i="13"/>
  <c r="B73" i="13"/>
  <c r="B493" i="13"/>
  <c r="B39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4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41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42" i="13"/>
  <c r="B603" i="13"/>
  <c r="B604" i="13"/>
  <c r="B605" i="13"/>
  <c r="B606" i="13"/>
  <c r="B607" i="13"/>
  <c r="B608" i="13"/>
  <c r="B609" i="13"/>
  <c r="B43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7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44" i="13"/>
  <c r="B638" i="13"/>
  <c r="B639" i="13"/>
  <c r="B45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46" i="13"/>
  <c r="B686" i="13"/>
  <c r="B687" i="13"/>
  <c r="B688" i="13"/>
  <c r="B689" i="13"/>
  <c r="B690" i="13"/>
  <c r="B691" i="13"/>
  <c r="B692" i="13"/>
  <c r="B693" i="13"/>
  <c r="B694" i="13"/>
  <c r="B47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48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49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50" i="13"/>
  <c r="B51" i="13"/>
  <c r="B75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52" i="13"/>
  <c r="B766" i="13"/>
  <c r="B767" i="13"/>
  <c r="B768" i="13"/>
  <c r="B4" i="13"/>
  <c r="A76" i="13"/>
  <c r="A77" i="13"/>
  <c r="A769" i="13"/>
  <c r="A5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6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7" i="13"/>
  <c r="A103" i="13"/>
  <c r="A104" i="13"/>
  <c r="A8" i="13"/>
  <c r="A105" i="13"/>
  <c r="A3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53" i="13"/>
  <c r="A9" i="13"/>
  <c r="A120" i="13"/>
  <c r="A121" i="13"/>
  <c r="A122" i="13"/>
  <c r="A123" i="13"/>
  <c r="A124" i="13"/>
  <c r="A125" i="13"/>
  <c r="A10" i="13"/>
  <c r="A126" i="13"/>
  <c r="A127" i="13"/>
  <c r="A128" i="13"/>
  <c r="A129" i="13"/>
  <c r="A130" i="13"/>
  <c r="A131" i="13"/>
  <c r="A132" i="13"/>
  <c r="A11" i="13"/>
  <c r="A133" i="13"/>
  <c r="A134" i="13"/>
  <c r="A135" i="13"/>
  <c r="A136" i="13"/>
  <c r="A137" i="13"/>
  <c r="A138" i="13"/>
  <c r="A139" i="13"/>
  <c r="A54" i="13"/>
  <c r="A140" i="13"/>
  <c r="A141" i="13"/>
  <c r="A142" i="13"/>
  <c r="A143" i="13"/>
  <c r="A144" i="13"/>
  <c r="A145" i="13"/>
  <c r="A12" i="13"/>
  <c r="A146" i="13"/>
  <c r="A147" i="13"/>
  <c r="A148" i="13"/>
  <c r="A149" i="13"/>
  <c r="A150" i="13"/>
  <c r="A151" i="13"/>
  <c r="A152" i="13"/>
  <c r="A153" i="13"/>
  <c r="A154" i="13"/>
  <c r="A13" i="13"/>
  <c r="A55" i="13"/>
  <c r="A56" i="13"/>
  <c r="A155" i="13"/>
  <c r="A156" i="13"/>
  <c r="A157" i="13"/>
  <c r="A158" i="13"/>
  <c r="A159" i="13"/>
  <c r="A160" i="13"/>
  <c r="A14" i="13"/>
  <c r="A161" i="13"/>
  <c r="A162" i="13"/>
  <c r="A163" i="13"/>
  <c r="A164" i="13"/>
  <c r="A15" i="13"/>
  <c r="A16" i="13"/>
  <c r="A165" i="13"/>
  <c r="A166" i="13"/>
  <c r="A167" i="13"/>
  <c r="A168" i="13"/>
  <c r="A169" i="13"/>
  <c r="A170" i="13"/>
  <c r="A17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57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8" i="13"/>
  <c r="A199" i="13"/>
  <c r="A200" i="13"/>
  <c r="A201" i="13"/>
  <c r="A202" i="13"/>
  <c r="A203" i="13"/>
  <c r="A204" i="13"/>
  <c r="A205" i="13"/>
  <c r="A206" i="13"/>
  <c r="A207" i="13"/>
  <c r="A208" i="13"/>
  <c r="A19" i="13"/>
  <c r="A209" i="13"/>
  <c r="A210" i="13"/>
  <c r="A211" i="13"/>
  <c r="A212" i="13"/>
  <c r="A213" i="13"/>
  <c r="A214" i="13"/>
  <c r="A215" i="13"/>
  <c r="A216" i="13"/>
  <c r="A217" i="13"/>
  <c r="A218" i="13"/>
  <c r="A770" i="13"/>
  <c r="A219" i="13"/>
  <c r="A220" i="13"/>
  <c r="A221" i="13"/>
  <c r="A222" i="13"/>
  <c r="A20" i="13"/>
  <c r="A223" i="13"/>
  <c r="A224" i="13"/>
  <c r="A225" i="13"/>
  <c r="A21" i="13"/>
  <c r="A226" i="13"/>
  <c r="A227" i="13"/>
  <c r="A228" i="13"/>
  <c r="A5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59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60" i="13"/>
  <c r="A269" i="13"/>
  <c r="A22" i="13"/>
  <c r="A61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62" i="13"/>
  <c r="A301" i="13"/>
  <c r="A302" i="13"/>
  <c r="A303" i="13"/>
  <c r="A304" i="13"/>
  <c r="A305" i="13"/>
  <c r="A63" i="13"/>
  <c r="A306" i="13"/>
  <c r="A307" i="13"/>
  <c r="A308" i="13"/>
  <c r="A64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23" i="13"/>
  <c r="A65" i="13"/>
  <c r="A322" i="13"/>
  <c r="A323" i="13"/>
  <c r="A324" i="13"/>
  <c r="A325" i="13"/>
  <c r="A326" i="13"/>
  <c r="A327" i="13"/>
  <c r="A328" i="13"/>
  <c r="A329" i="13"/>
  <c r="A24" i="13"/>
  <c r="A330" i="13"/>
  <c r="A331" i="13"/>
  <c r="A332" i="13"/>
  <c r="A25" i="13"/>
  <c r="A333" i="13"/>
  <c r="A26" i="13"/>
  <c r="A334" i="13"/>
  <c r="A66" i="13"/>
  <c r="A335" i="13"/>
  <c r="A27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28" i="13"/>
  <c r="A352" i="13"/>
  <c r="A353" i="13"/>
  <c r="A354" i="13"/>
  <c r="A355" i="13"/>
  <c r="A29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0" i="13"/>
  <c r="A385" i="13"/>
  <c r="A386" i="13"/>
  <c r="A387" i="13"/>
  <c r="A388" i="13"/>
  <c r="A67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68" i="13"/>
  <c r="A401" i="13"/>
  <c r="A402" i="13"/>
  <c r="A403" i="13"/>
  <c r="A404" i="13"/>
  <c r="A405" i="13"/>
  <c r="A31" i="13"/>
  <c r="A406" i="13"/>
  <c r="A407" i="13"/>
  <c r="A408" i="13"/>
  <c r="A32" i="13"/>
  <c r="A409" i="13"/>
  <c r="A410" i="13"/>
  <c r="A411" i="13"/>
  <c r="A412" i="13"/>
  <c r="A413" i="13"/>
  <c r="A69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33" i="13"/>
  <c r="A428" i="13"/>
  <c r="A70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71" i="13"/>
  <c r="A460" i="13"/>
  <c r="A461" i="13"/>
  <c r="A462" i="13"/>
  <c r="A463" i="13"/>
  <c r="A464" i="13"/>
  <c r="A465" i="13"/>
  <c r="A466" i="13"/>
  <c r="A467" i="13"/>
  <c r="A468" i="13"/>
  <c r="A469" i="13"/>
  <c r="A34" i="13"/>
  <c r="A470" i="13"/>
  <c r="A471" i="13"/>
  <c r="A472" i="13"/>
  <c r="A35" i="13"/>
  <c r="A473" i="13"/>
  <c r="A474" i="13"/>
  <c r="A475" i="13"/>
  <c r="A476" i="13"/>
  <c r="A477" i="13"/>
  <c r="A478" i="13"/>
  <c r="A479" i="13"/>
  <c r="A480" i="13"/>
  <c r="A481" i="13"/>
  <c r="A72" i="13"/>
  <c r="A482" i="13"/>
  <c r="A483" i="13"/>
  <c r="A36" i="13"/>
  <c r="A484" i="13"/>
  <c r="A37" i="13"/>
  <c r="A485" i="13"/>
  <c r="A486" i="13"/>
  <c r="A487" i="13"/>
  <c r="A488" i="13"/>
  <c r="A489" i="13"/>
  <c r="A38" i="13"/>
  <c r="A490" i="13"/>
  <c r="A491" i="13"/>
  <c r="A492" i="13"/>
  <c r="A73" i="13"/>
  <c r="A493" i="13"/>
  <c r="A39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4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41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42" i="13"/>
  <c r="A603" i="13"/>
  <c r="A604" i="13"/>
  <c r="A605" i="13"/>
  <c r="A606" i="13"/>
  <c r="A607" i="13"/>
  <c r="A608" i="13"/>
  <c r="A609" i="13"/>
  <c r="A43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7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44" i="13"/>
  <c r="A638" i="13"/>
  <c r="A639" i="13"/>
  <c r="A45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46" i="13"/>
  <c r="A686" i="13"/>
  <c r="A687" i="13"/>
  <c r="A688" i="13"/>
  <c r="A689" i="13"/>
  <c r="A690" i="13"/>
  <c r="A691" i="13"/>
  <c r="A692" i="13"/>
  <c r="A693" i="13"/>
  <c r="A694" i="13"/>
  <c r="A47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48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49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50" i="13"/>
  <c r="A51" i="13"/>
  <c r="A75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52" i="13"/>
  <c r="A766" i="13"/>
  <c r="A767" i="13"/>
  <c r="A768" i="13"/>
  <c r="A4" i="13"/>
  <c r="L518" i="13" l="1" a="1"/>
  <c r="L518" i="13" s="1"/>
  <c r="L134" i="13" a="1"/>
  <c r="L134" i="13" s="1"/>
  <c r="L93" i="13" a="1"/>
  <c r="L93" i="13" s="1"/>
  <c r="L173" i="13" a="1"/>
  <c r="L173" i="13" s="1"/>
  <c r="K24" i="6"/>
  <c r="K37" i="6"/>
  <c r="K2" i="10"/>
  <c r="K10" i="3"/>
  <c r="K19" i="2"/>
  <c r="K32" i="2"/>
  <c r="K88" i="2"/>
  <c r="K81" i="5"/>
  <c r="K8" i="3"/>
  <c r="K11" i="3"/>
  <c r="K26" i="3"/>
  <c r="K38" i="3"/>
  <c r="K90" i="2"/>
  <c r="K14" i="3"/>
  <c r="K27" i="3"/>
  <c r="K39" i="3"/>
  <c r="K9" i="2"/>
  <c r="K63" i="2"/>
  <c r="K15" i="3"/>
  <c r="K23" i="2"/>
  <c r="K41" i="6"/>
  <c r="K16" i="3"/>
  <c r="K41" i="3"/>
  <c r="K78" i="2"/>
  <c r="K79" i="2"/>
  <c r="K30" i="6"/>
  <c r="K42" i="6"/>
  <c r="K2" i="3"/>
  <c r="K17" i="3"/>
  <c r="K30" i="3"/>
  <c r="K42" i="3"/>
  <c r="K3" i="3"/>
  <c r="K31" i="3"/>
  <c r="K43" i="3"/>
  <c r="K41" i="2"/>
  <c r="K93" i="2"/>
  <c r="K32" i="3"/>
  <c r="K68" i="2"/>
  <c r="K35" i="3"/>
  <c r="K86" i="8"/>
  <c r="K32" i="6"/>
  <c r="K57" i="3"/>
  <c r="K27" i="2"/>
  <c r="K5" i="3"/>
  <c r="K21" i="3"/>
  <c r="K45" i="3"/>
  <c r="K28" i="2"/>
  <c r="K56" i="2"/>
  <c r="K43" i="5"/>
  <c r="K55" i="5"/>
  <c r="K68" i="5"/>
  <c r="K46" i="6"/>
  <c r="K6" i="3"/>
  <c r="K22" i="3"/>
  <c r="K34" i="3"/>
  <c r="K72" i="3"/>
  <c r="K29" i="2"/>
  <c r="K57" i="2"/>
  <c r="K71" i="2"/>
  <c r="K97" i="2"/>
  <c r="K23" i="3"/>
  <c r="K36" i="6"/>
  <c r="K9" i="3"/>
  <c r="K5" i="2"/>
  <c r="K40" i="3"/>
  <c r="K47" i="3"/>
  <c r="L103" i="13" a="1"/>
  <c r="L103" i="13" s="1"/>
  <c r="K34" i="2" s="1"/>
  <c r="L208" i="13" a="1"/>
  <c r="L208" i="13" s="1"/>
  <c r="K60" i="3" s="1"/>
  <c r="M770" i="13"/>
  <c r="M541" i="13"/>
  <c r="M387" i="13"/>
  <c r="M375" i="13"/>
  <c r="M363" i="13"/>
  <c r="M340" i="13"/>
  <c r="M214" i="13"/>
  <c r="M58" i="13"/>
  <c r="L146" i="13" a="1"/>
  <c r="L146" i="13" s="1"/>
  <c r="K85" i="2" s="1"/>
  <c r="M769" i="13"/>
  <c r="M748" i="13"/>
  <c r="M736" i="13"/>
  <c r="M724" i="13"/>
  <c r="M598" i="13"/>
  <c r="M507" i="13"/>
  <c r="M10" i="13"/>
  <c r="M6" i="13"/>
  <c r="M768" i="13"/>
  <c r="M747" i="13"/>
  <c r="M735" i="13"/>
  <c r="M723" i="13"/>
  <c r="M711" i="13"/>
  <c r="M699" i="13"/>
  <c r="M688" i="13"/>
  <c r="M20" i="13"/>
  <c r="M18" i="13"/>
  <c r="M15" i="13"/>
  <c r="M13" i="13"/>
  <c r="M418" i="13"/>
  <c r="L155" i="13" a="1"/>
  <c r="L155" i="13" s="1"/>
  <c r="M7" i="13"/>
  <c r="M12" i="13"/>
  <c r="L105" i="13" a="1"/>
  <c r="L105" i="13" s="1"/>
  <c r="K37" i="2" s="1"/>
  <c r="M427" i="13"/>
  <c r="M766" i="13"/>
  <c r="M27" i="13"/>
  <c r="M744" i="13"/>
  <c r="M732" i="13"/>
  <c r="M720" i="13"/>
  <c r="M708" i="13"/>
  <c r="M696" i="13"/>
  <c r="M685" i="13"/>
  <c r="M674" i="13"/>
  <c r="M663" i="13"/>
  <c r="M651" i="13"/>
  <c r="M22" i="13"/>
  <c r="M629" i="13"/>
  <c r="M617" i="13"/>
  <c r="M606" i="13"/>
  <c r="M57" i="13"/>
  <c r="M583" i="13"/>
  <c r="M571" i="13"/>
  <c r="M559" i="13"/>
  <c r="M547" i="13"/>
  <c r="M514" i="13"/>
  <c r="M503" i="13"/>
  <c r="M493" i="13"/>
  <c r="M483" i="13"/>
  <c r="M11" i="13"/>
  <c r="M461" i="13"/>
  <c r="M449" i="13"/>
  <c r="M437" i="13"/>
  <c r="M425" i="13"/>
  <c r="M406" i="13"/>
  <c r="M394" i="13"/>
  <c r="M382" i="13"/>
  <c r="M370" i="13"/>
  <c r="M335" i="13"/>
  <c r="M4" i="13"/>
  <c r="M687" i="13"/>
  <c r="M463" i="13"/>
  <c r="M26" i="13"/>
  <c r="M731" i="13"/>
  <c r="M719" i="13"/>
  <c r="M707" i="13"/>
  <c r="M695" i="13"/>
  <c r="M24" i="13"/>
  <c r="M23" i="13"/>
  <c r="M662" i="13"/>
  <c r="M650" i="13"/>
  <c r="M639" i="13"/>
  <c r="M628" i="13"/>
  <c r="M616" i="13"/>
  <c r="M605" i="13"/>
  <c r="M594" i="13"/>
  <c r="M582" i="13"/>
  <c r="M570" i="13"/>
  <c r="M558" i="13"/>
  <c r="M19" i="13"/>
  <c r="M16" i="13"/>
  <c r="M502" i="13"/>
  <c r="M492" i="13"/>
  <c r="M482" i="13"/>
  <c r="M471" i="13"/>
  <c r="M460" i="13"/>
  <c r="M448" i="13"/>
  <c r="M436" i="13"/>
  <c r="M9" i="13"/>
  <c r="M415" i="13"/>
  <c r="M405" i="13"/>
  <c r="M393" i="13"/>
  <c r="M381" i="13"/>
  <c r="M369" i="13"/>
  <c r="M357" i="13"/>
  <c r="M346" i="13"/>
  <c r="M334" i="13"/>
  <c r="M324" i="13"/>
  <c r="M313" i="13"/>
  <c r="M301" i="13"/>
  <c r="L175" i="13" a="1"/>
  <c r="L175" i="13" s="1"/>
  <c r="K25" i="3" s="1"/>
  <c r="L91" i="13" a="1"/>
  <c r="L91" i="13" s="1"/>
  <c r="K21" i="2" s="1"/>
  <c r="M451" i="13"/>
  <c r="M754" i="13"/>
  <c r="M730" i="13"/>
  <c r="M718" i="13"/>
  <c r="M706" i="13"/>
  <c r="M694" i="13"/>
  <c r="M684" i="13"/>
  <c r="M673" i="13"/>
  <c r="M661" i="13"/>
  <c r="M649" i="13"/>
  <c r="M627" i="13"/>
  <c r="M615" i="13"/>
  <c r="M604" i="13"/>
  <c r="M424" i="13"/>
  <c r="L186" i="13" a="1"/>
  <c r="L186" i="13" s="1"/>
  <c r="K37" i="3" s="1"/>
  <c r="M3" i="13"/>
  <c r="M25" i="13"/>
  <c r="M683" i="13"/>
  <c r="M672" i="13"/>
  <c r="M660" i="13"/>
  <c r="M648" i="13"/>
  <c r="M626" i="13"/>
  <c r="M614" i="13"/>
  <c r="M603" i="13"/>
  <c r="M592" i="13"/>
  <c r="M580" i="13"/>
  <c r="M568" i="13"/>
  <c r="M556" i="13"/>
  <c r="M545" i="13"/>
  <c r="M522" i="13"/>
  <c r="M490" i="13"/>
  <c r="M480" i="13"/>
  <c r="M469" i="13"/>
  <c r="M458" i="13"/>
  <c r="M446" i="13"/>
  <c r="M434" i="13"/>
  <c r="M379" i="13"/>
  <c r="M367" i="13"/>
  <c r="M355" i="13"/>
  <c r="M344" i="13"/>
  <c r="M332" i="13"/>
  <c r="M322" i="13"/>
  <c r="M311" i="13"/>
  <c r="M299" i="13"/>
  <c r="M289" i="13"/>
  <c r="M277" i="13"/>
  <c r="M265" i="13"/>
  <c r="M71" i="13"/>
  <c r="M676" i="13"/>
  <c r="M439" i="13"/>
  <c r="M682" i="13"/>
  <c r="M671" i="13"/>
  <c r="M659" i="13"/>
  <c r="M647" i="13"/>
  <c r="M637" i="13"/>
  <c r="M625" i="13"/>
  <c r="M613" i="13"/>
  <c r="M602" i="13"/>
  <c r="M591" i="13"/>
  <c r="M579" i="13"/>
  <c r="M567" i="13"/>
  <c r="M555" i="13"/>
  <c r="M544" i="13"/>
  <c r="M533" i="13"/>
  <c r="M511" i="13"/>
  <c r="M499" i="13"/>
  <c r="M468" i="13"/>
  <c r="M457" i="13"/>
  <c r="M445" i="13"/>
  <c r="M8" i="13"/>
  <c r="M343" i="13"/>
  <c r="M331" i="13"/>
  <c r="M75" i="13"/>
  <c r="M310" i="13"/>
  <c r="M288" i="13"/>
  <c r="M276" i="13"/>
  <c r="M264" i="13"/>
  <c r="M253" i="13"/>
  <c r="M241" i="13"/>
  <c r="M229" i="13"/>
  <c r="M217" i="13"/>
  <c r="M195" i="13"/>
  <c r="M151" i="13"/>
  <c r="M142" i="13"/>
  <c r="L411" i="13" a="1"/>
  <c r="L411" i="13" s="1"/>
  <c r="K97" i="5" s="1"/>
  <c r="M753" i="13"/>
  <c r="M729" i="13"/>
  <c r="M717" i="13"/>
  <c r="M185" i="13"/>
  <c r="M173" i="13"/>
  <c r="M161" i="13"/>
  <c r="M726" i="13"/>
  <c r="M714" i="13"/>
  <c r="M702" i="13"/>
  <c r="M691" i="13"/>
  <c r="M680" i="13"/>
  <c r="M669" i="13"/>
  <c r="M657" i="13"/>
  <c r="M645" i="13"/>
  <c r="M635" i="13"/>
  <c r="M477" i="13"/>
  <c r="M388" i="13"/>
  <c r="M376" i="13"/>
  <c r="M364" i="13"/>
  <c r="M352" i="13"/>
  <c r="M320" i="13"/>
  <c r="M251" i="13"/>
  <c r="M239" i="13"/>
  <c r="M227" i="13"/>
  <c r="M215" i="13"/>
  <c r="M204" i="13"/>
  <c r="M193" i="13"/>
  <c r="M183" i="13"/>
  <c r="M171" i="13"/>
  <c r="M159" i="13"/>
  <c r="M149" i="13"/>
  <c r="M140" i="13"/>
  <c r="M119" i="13"/>
  <c r="M108" i="13"/>
  <c r="M97" i="13"/>
  <c r="M534" i="13"/>
  <c r="M512" i="13"/>
  <c r="M500" i="13"/>
  <c r="M203" i="13"/>
  <c r="M170" i="13"/>
  <c r="M158" i="13"/>
  <c r="M139" i="13"/>
  <c r="M129" i="13"/>
  <c r="M118" i="13"/>
  <c r="M96" i="13"/>
  <c r="M489" i="13"/>
  <c r="M390" i="13"/>
  <c r="M378" i="13"/>
  <c r="M366" i="13"/>
  <c r="M354" i="13"/>
  <c r="M609" i="13"/>
  <c r="M587" i="13"/>
  <c r="M575" i="13"/>
  <c r="M563" i="13"/>
  <c r="M551" i="13"/>
  <c r="M529" i="13"/>
  <c r="M518" i="13"/>
  <c r="M386" i="13"/>
  <c r="M374" i="13"/>
  <c r="M169" i="13"/>
  <c r="M157" i="13"/>
  <c r="M148" i="13"/>
  <c r="M138" i="13"/>
  <c r="M117" i="13"/>
  <c r="M107" i="13"/>
  <c r="M95" i="13"/>
  <c r="M725" i="13"/>
  <c r="M654" i="13"/>
  <c r="M620" i="13"/>
  <c r="M474" i="13"/>
  <c r="M464" i="13"/>
  <c r="M452" i="13"/>
  <c r="M440" i="13"/>
  <c r="M428" i="13"/>
  <c r="M408" i="13"/>
  <c r="M397" i="13"/>
  <c r="M385" i="13"/>
  <c r="M373" i="13"/>
  <c r="M361" i="13"/>
  <c r="M350" i="13"/>
  <c r="M338" i="13"/>
  <c r="M326" i="13"/>
  <c r="M317" i="13"/>
  <c r="M305" i="13"/>
  <c r="M283" i="13"/>
  <c r="M271" i="13"/>
  <c r="M259" i="13"/>
  <c r="M248" i="13"/>
  <c r="M236" i="13"/>
  <c r="M224" i="13"/>
  <c r="M212" i="13"/>
  <c r="M202" i="13"/>
  <c r="M192" i="13"/>
  <c r="M180" i="13"/>
  <c r="M168" i="13"/>
  <c r="M156" i="13"/>
  <c r="M147" i="13"/>
  <c r="M137" i="13"/>
  <c r="M128" i="13"/>
  <c r="M116" i="13"/>
  <c r="M106" i="13"/>
  <c r="M94" i="13"/>
  <c r="M536" i="13"/>
  <c r="M524" i="13"/>
  <c r="M728" i="13"/>
  <c r="M716" i="13"/>
  <c r="M704" i="13"/>
  <c r="M693" i="13"/>
  <c r="M521" i="13"/>
  <c r="M677" i="13"/>
  <c r="M666" i="13"/>
  <c r="M642" i="13"/>
  <c r="M632" i="13"/>
  <c r="M665" i="13"/>
  <c r="M653" i="13"/>
  <c r="M641" i="13"/>
  <c r="M631" i="13"/>
  <c r="M473" i="13"/>
  <c r="M396" i="13"/>
  <c r="M384" i="13"/>
  <c r="M372" i="13"/>
  <c r="M360" i="13"/>
  <c r="M349" i="13"/>
  <c r="M304" i="13"/>
  <c r="M270" i="13"/>
  <c r="M258" i="13"/>
  <c r="M247" i="13"/>
  <c r="M235" i="13"/>
  <c r="M223" i="13"/>
  <c r="M211" i="13"/>
  <c r="M201" i="13"/>
  <c r="M191" i="13"/>
  <c r="M179" i="13"/>
  <c r="M167" i="13"/>
  <c r="M155" i="13"/>
  <c r="M146" i="13"/>
  <c r="M127" i="13"/>
  <c r="M115" i="13"/>
  <c r="M105" i="13"/>
  <c r="M93" i="13"/>
  <c r="M35" i="13"/>
  <c r="M758" i="13"/>
  <c r="M757" i="13"/>
  <c r="M756" i="13"/>
  <c r="M722" i="13"/>
  <c r="M710" i="13"/>
  <c r="M698" i="13"/>
  <c r="M721" i="13"/>
  <c r="M383" i="13"/>
  <c r="M371" i="13"/>
  <c r="M166" i="13"/>
  <c r="M154" i="13"/>
  <c r="M136" i="13"/>
  <c r="M126" i="13"/>
  <c r="M92" i="13"/>
  <c r="M314" i="13"/>
  <c r="M292" i="13"/>
  <c r="M280" i="13"/>
  <c r="M268" i="13"/>
  <c r="M257" i="13"/>
  <c r="M245" i="13"/>
  <c r="M233" i="13"/>
  <c r="M221" i="13"/>
  <c r="M209" i="13"/>
  <c r="M199" i="13"/>
  <c r="M189" i="13"/>
  <c r="M177" i="13"/>
  <c r="M165" i="13"/>
  <c r="M135" i="13"/>
  <c r="M125" i="13"/>
  <c r="M114" i="13"/>
  <c r="M103" i="13"/>
  <c r="M91" i="13"/>
  <c r="M537" i="13"/>
  <c r="M525" i="13"/>
  <c r="M765" i="13"/>
  <c r="M291" i="13"/>
  <c r="M279" i="13"/>
  <c r="M267" i="13"/>
  <c r="M256" i="13"/>
  <c r="M244" i="13"/>
  <c r="M232" i="13"/>
  <c r="M220" i="13"/>
  <c r="M208" i="13"/>
  <c r="M198" i="13"/>
  <c r="M188" i="13"/>
  <c r="M176" i="13"/>
  <c r="M164" i="13"/>
  <c r="M153" i="13"/>
  <c r="M134" i="13"/>
  <c r="M124" i="13"/>
  <c r="M113" i="13"/>
  <c r="M102" i="13"/>
  <c r="M90" i="13"/>
  <c r="M638" i="13"/>
  <c r="M593" i="13"/>
  <c r="M581" i="13"/>
  <c r="M569" i="13"/>
  <c r="M557" i="13"/>
  <c r="M546" i="13"/>
  <c r="M535" i="13"/>
  <c r="M523" i="13"/>
  <c r="M513" i="13"/>
  <c r="M501" i="13"/>
  <c r="M491" i="13"/>
  <c r="M481" i="13"/>
  <c r="M414" i="13"/>
  <c r="M404" i="13"/>
  <c r="M380" i="13"/>
  <c r="M368" i="13"/>
  <c r="M356" i="13"/>
  <c r="M333" i="13"/>
  <c r="M323" i="13"/>
  <c r="M312" i="13"/>
  <c r="M300" i="13"/>
  <c r="M290" i="13"/>
  <c r="M278" i="13"/>
  <c r="M266" i="13"/>
  <c r="M255" i="13"/>
  <c r="M243" i="13"/>
  <c r="M231" i="13"/>
  <c r="M219" i="13"/>
  <c r="M207" i="13"/>
  <c r="M197" i="13"/>
  <c r="M187" i="13"/>
  <c r="M175" i="13"/>
  <c r="M163" i="13"/>
  <c r="M144" i="13"/>
  <c r="M133" i="13"/>
  <c r="M123" i="13"/>
  <c r="M112" i="13"/>
  <c r="M101" i="13"/>
  <c r="M89" i="13"/>
  <c r="M254" i="13"/>
  <c r="M242" i="13"/>
  <c r="M230" i="13"/>
  <c r="M218" i="13"/>
  <c r="M196" i="13"/>
  <c r="M186" i="13"/>
  <c r="M174" i="13"/>
  <c r="M162" i="13"/>
  <c r="M152" i="13"/>
  <c r="M143" i="13"/>
  <c r="M132" i="13"/>
  <c r="M122" i="13"/>
  <c r="M111" i="13"/>
  <c r="M100" i="13"/>
  <c r="M88" i="13"/>
  <c r="M705" i="13"/>
  <c r="M131" i="13"/>
  <c r="M121" i="13"/>
  <c r="M110" i="13"/>
  <c r="M99" i="13"/>
  <c r="M206" i="13"/>
  <c r="M727" i="13"/>
  <c r="M715" i="13"/>
  <c r="M703" i="13"/>
  <c r="M692" i="13"/>
  <c r="M681" i="13"/>
  <c r="M670" i="13"/>
  <c r="M658" i="13"/>
  <c r="M646" i="13"/>
  <c r="M636" i="13"/>
  <c r="M624" i="13"/>
  <c r="M612" i="13"/>
  <c r="M601" i="13"/>
  <c r="M590" i="13"/>
  <c r="M578" i="13"/>
  <c r="M566" i="13"/>
  <c r="M554" i="13"/>
  <c r="M543" i="13"/>
  <c r="M532" i="13"/>
  <c r="M510" i="13"/>
  <c r="M498" i="13"/>
  <c r="M389" i="13"/>
  <c r="M377" i="13"/>
  <c r="M365" i="13"/>
  <c r="M353" i="13"/>
  <c r="M342" i="13"/>
  <c r="M330" i="13"/>
  <c r="M321" i="13"/>
  <c r="M287" i="13"/>
  <c r="M275" i="13"/>
  <c r="M263" i="13"/>
  <c r="M252" i="13"/>
  <c r="M240" i="13"/>
  <c r="M228" i="13"/>
  <c r="M216" i="13"/>
  <c r="M205" i="13"/>
  <c r="M194" i="13"/>
  <c r="M184" i="13"/>
  <c r="M172" i="13"/>
  <c r="M160" i="13"/>
  <c r="M150" i="13"/>
  <c r="M141" i="13"/>
  <c r="M130" i="13"/>
  <c r="M120" i="13"/>
  <c r="M109" i="13"/>
  <c r="M98" i="13"/>
  <c r="M742" i="13"/>
  <c r="M413" i="13"/>
  <c r="M752" i="13"/>
  <c r="M74" i="13"/>
  <c r="M743" i="13"/>
  <c r="M423" i="13"/>
  <c r="M751" i="13"/>
  <c r="M764" i="13"/>
  <c r="M741" i="13"/>
  <c r="M391" i="13"/>
  <c r="M761" i="13"/>
  <c r="M73" i="13"/>
  <c r="M586" i="13"/>
  <c r="M574" i="13"/>
  <c r="M550" i="13"/>
  <c r="M528" i="13"/>
  <c r="M517" i="13"/>
  <c r="M506" i="13"/>
  <c r="M28" i="13"/>
  <c r="M608" i="13"/>
  <c r="M585" i="13"/>
  <c r="M561" i="13"/>
  <c r="M539" i="13"/>
  <c r="M527" i="13"/>
  <c r="M505" i="13"/>
  <c r="M494" i="13"/>
  <c r="M484" i="13"/>
  <c r="M597" i="13"/>
  <c r="M562" i="13"/>
  <c r="M746" i="13"/>
  <c r="M734" i="13"/>
  <c r="M619" i="13"/>
  <c r="M596" i="13"/>
  <c r="M573" i="13"/>
  <c r="M549" i="13"/>
  <c r="M516" i="13"/>
  <c r="M416" i="13"/>
  <c r="M358" i="13"/>
  <c r="M347" i="13"/>
  <c r="M302" i="13"/>
  <c r="M470" i="13"/>
  <c r="M459" i="13"/>
  <c r="M447" i="13"/>
  <c r="M435" i="13"/>
  <c r="M392" i="13"/>
  <c r="M345" i="13"/>
  <c r="M21" i="13"/>
  <c r="M403" i="13"/>
  <c r="M762" i="13"/>
  <c r="M740" i="13"/>
  <c r="M433" i="13"/>
  <c r="M422" i="13"/>
  <c r="M763" i="13"/>
  <c r="M479" i="13"/>
  <c r="M402" i="13"/>
  <c r="M341" i="13"/>
  <c r="M329" i="13"/>
  <c r="M308" i="13"/>
  <c r="M297" i="13"/>
  <c r="M286" i="13"/>
  <c r="M274" i="13"/>
  <c r="M262" i="13"/>
  <c r="M64" i="13"/>
  <c r="M85" i="13"/>
  <c r="M51" i="13"/>
  <c r="M39" i="13"/>
  <c r="L86" i="13" a="1"/>
  <c r="L86" i="13" s="1"/>
  <c r="K15" i="2" s="1"/>
  <c r="M739" i="13"/>
  <c r="M17" i="13"/>
  <c r="M488" i="13"/>
  <c r="M478" i="13"/>
  <c r="M467" i="13"/>
  <c r="M456" i="13"/>
  <c r="M444" i="13"/>
  <c r="M432" i="13"/>
  <c r="M421" i="13"/>
  <c r="M412" i="13"/>
  <c r="M401" i="13"/>
  <c r="M309" i="13"/>
  <c r="M298" i="13"/>
  <c r="M760" i="13"/>
  <c r="M750" i="13"/>
  <c r="M738" i="13"/>
  <c r="M623" i="13"/>
  <c r="M611" i="13"/>
  <c r="M600" i="13"/>
  <c r="M589" i="13"/>
  <c r="M577" i="13"/>
  <c r="M565" i="13"/>
  <c r="M553" i="13"/>
  <c r="M542" i="13"/>
  <c r="M531" i="13"/>
  <c r="M520" i="13"/>
  <c r="M509" i="13"/>
  <c r="M497" i="13"/>
  <c r="M487" i="13"/>
  <c r="M466" i="13"/>
  <c r="M455" i="13"/>
  <c r="M443" i="13"/>
  <c r="M431" i="13"/>
  <c r="M420" i="13"/>
  <c r="M411" i="13"/>
  <c r="M400" i="13"/>
  <c r="M759" i="13"/>
  <c r="M749" i="13"/>
  <c r="M737" i="13"/>
  <c r="M713" i="13"/>
  <c r="M701" i="13"/>
  <c r="M690" i="13"/>
  <c r="M679" i="13"/>
  <c r="M668" i="13"/>
  <c r="M656" i="13"/>
  <c r="M644" i="13"/>
  <c r="M634" i="13"/>
  <c r="M622" i="13"/>
  <c r="M610" i="13"/>
  <c r="M599" i="13"/>
  <c r="M588" i="13"/>
  <c r="M576" i="13"/>
  <c r="M564" i="13"/>
  <c r="M552" i="13"/>
  <c r="M530" i="13"/>
  <c r="M519" i="13"/>
  <c r="M508" i="13"/>
  <c r="M496" i="13"/>
  <c r="M486" i="13"/>
  <c r="M476" i="13"/>
  <c r="M465" i="13"/>
  <c r="M454" i="13"/>
  <c r="M442" i="13"/>
  <c r="M430" i="13"/>
  <c r="M56" i="13"/>
  <c r="M410" i="13"/>
  <c r="M399" i="13"/>
  <c r="M351" i="13"/>
  <c r="M328" i="13"/>
  <c r="M319" i="13"/>
  <c r="M307" i="13"/>
  <c r="M296" i="13"/>
  <c r="M285" i="13"/>
  <c r="M273" i="13"/>
  <c r="M261" i="13"/>
  <c r="M250" i="13"/>
  <c r="M238" i="13"/>
  <c r="M226" i="13"/>
  <c r="M69" i="13"/>
  <c r="M182" i="13"/>
  <c r="M53" i="13"/>
  <c r="M61" i="13"/>
  <c r="M84" i="13"/>
  <c r="M50" i="13"/>
  <c r="M38" i="13"/>
  <c r="M712" i="13"/>
  <c r="M700" i="13"/>
  <c r="M689" i="13"/>
  <c r="M678" i="13"/>
  <c r="M667" i="13"/>
  <c r="M655" i="13"/>
  <c r="M643" i="13"/>
  <c r="M633" i="13"/>
  <c r="M621" i="13"/>
  <c r="M540" i="13"/>
  <c r="M495" i="13"/>
  <c r="M485" i="13"/>
  <c r="M475" i="13"/>
  <c r="M453" i="13"/>
  <c r="M441" i="13"/>
  <c r="M429" i="13"/>
  <c r="M419" i="13"/>
  <c r="M409" i="13"/>
  <c r="M398" i="13"/>
  <c r="M362" i="13"/>
  <c r="M339" i="13"/>
  <c r="M327" i="13"/>
  <c r="M318" i="13"/>
  <c r="M306" i="13"/>
  <c r="M295" i="13"/>
  <c r="M284" i="13"/>
  <c r="M272" i="13"/>
  <c r="M260" i="13"/>
  <c r="M249" i="13"/>
  <c r="M237" i="13"/>
  <c r="M225" i="13"/>
  <c r="M213" i="13"/>
  <c r="M70" i="13"/>
  <c r="M55" i="13"/>
  <c r="M181" i="13"/>
  <c r="M63" i="13"/>
  <c r="M83" i="13"/>
  <c r="M49" i="13"/>
  <c r="M37" i="13"/>
  <c r="L768" i="13" a="1"/>
  <c r="L768" i="13" s="1"/>
  <c r="K97" i="8" s="1"/>
  <c r="L408" i="13" a="1"/>
  <c r="L408" i="13" s="1"/>
  <c r="K93" i="5" s="1"/>
  <c r="M82" i="13"/>
  <c r="M48" i="13"/>
  <c r="M36" i="13"/>
  <c r="M65" i="13"/>
  <c r="M81" i="13"/>
  <c r="M47" i="13"/>
  <c r="L538" i="13" a="1"/>
  <c r="L538" i="13" s="1"/>
  <c r="K45" i="6" s="1"/>
  <c r="L526" i="13" a="1"/>
  <c r="L526" i="13" s="1"/>
  <c r="K33" i="6" s="1"/>
  <c r="M337" i="13"/>
  <c r="M5" i="13"/>
  <c r="M316" i="13"/>
  <c r="M294" i="13"/>
  <c r="M282" i="13"/>
  <c r="M767" i="13"/>
  <c r="M755" i="13"/>
  <c r="M745" i="13"/>
  <c r="M733" i="13"/>
  <c r="M709" i="13"/>
  <c r="M697" i="13"/>
  <c r="M686" i="13"/>
  <c r="M675" i="13"/>
  <c r="M664" i="13"/>
  <c r="M652" i="13"/>
  <c r="M640" i="13"/>
  <c r="M630" i="13"/>
  <c r="M618" i="13"/>
  <c r="M607" i="13"/>
  <c r="M595" i="13"/>
  <c r="M584" i="13"/>
  <c r="M572" i="13"/>
  <c r="M560" i="13"/>
  <c r="M548" i="13"/>
  <c r="M538" i="13"/>
  <c r="M526" i="13"/>
  <c r="M515" i="13"/>
  <c r="M504" i="13"/>
  <c r="M14" i="13"/>
  <c r="M472" i="13"/>
  <c r="M462" i="13"/>
  <c r="M450" i="13"/>
  <c r="M438" i="13"/>
  <c r="M426" i="13"/>
  <c r="M417" i="13"/>
  <c r="M407" i="13"/>
  <c r="M395" i="13"/>
  <c r="M359" i="13"/>
  <c r="M348" i="13"/>
  <c r="M336" i="13"/>
  <c r="M325" i="13"/>
  <c r="M315" i="13"/>
  <c r="M303" i="13"/>
  <c r="M293" i="13"/>
  <c r="M281" i="13"/>
  <c r="M269" i="13"/>
  <c r="M72" i="13"/>
  <c r="M246" i="13"/>
  <c r="M234" i="13"/>
  <c r="M222" i="13"/>
  <c r="M210" i="13"/>
  <c r="M200" i="13"/>
  <c r="M190" i="13"/>
  <c r="M178" i="13"/>
  <c r="M145" i="13"/>
  <c r="M62" i="13"/>
  <c r="M104" i="13"/>
  <c r="M60" i="13"/>
  <c r="M46" i="13"/>
  <c r="M34" i="13"/>
  <c r="L81" i="13" a="1"/>
  <c r="L81" i="13" s="1"/>
  <c r="K10" i="2" s="1"/>
  <c r="M68" i="13"/>
  <c r="M54" i="13"/>
  <c r="M80" i="13"/>
  <c r="M45" i="13"/>
  <c r="M33" i="13"/>
  <c r="M66" i="13"/>
  <c r="M79" i="13"/>
  <c r="M44" i="13"/>
  <c r="M32" i="13"/>
  <c r="L79" i="13" a="1"/>
  <c r="L79" i="13" s="1"/>
  <c r="K8" i="2" s="1"/>
  <c r="M67" i="13"/>
  <c r="M78" i="13"/>
  <c r="M43" i="13"/>
  <c r="M59" i="13"/>
  <c r="L522" i="13" a="1"/>
  <c r="L522" i="13" s="1"/>
  <c r="K29" i="6" s="1"/>
  <c r="M77" i="13"/>
  <c r="M42" i="13"/>
  <c r="M31" i="13"/>
  <c r="L533" i="13" a="1"/>
  <c r="L533" i="13" s="1"/>
  <c r="K40" i="6" s="1"/>
  <c r="L521" i="13" a="1"/>
  <c r="L521" i="13" s="1"/>
  <c r="K28" i="6" s="1"/>
  <c r="M87" i="13"/>
  <c r="M76" i="13"/>
  <c r="M41" i="13"/>
  <c r="M30" i="13"/>
  <c r="L532" i="13" a="1"/>
  <c r="L532" i="13" s="1"/>
  <c r="K39" i="6" s="1"/>
  <c r="L184" i="13" a="1"/>
  <c r="L184" i="13" s="1"/>
  <c r="L76" i="13" a="1"/>
  <c r="L76" i="13" s="1"/>
  <c r="K3" i="2" s="1"/>
  <c r="M86" i="13"/>
  <c r="M52" i="13"/>
  <c r="M40" i="13"/>
  <c r="M29" i="13"/>
  <c r="L531" i="13" a="1"/>
  <c r="L531" i="13" s="1"/>
  <c r="K38" i="6" s="1"/>
  <c r="L179" i="13" a="1"/>
  <c r="L179" i="13" s="1"/>
  <c r="K29" i="3" s="1"/>
  <c r="L201" i="13" a="1"/>
  <c r="L201" i="13" s="1"/>
  <c r="K53" i="3" s="1"/>
  <c r="L527" i="13" a="1"/>
  <c r="L527" i="13" s="1"/>
  <c r="K34" i="6" s="1"/>
  <c r="L200" i="13" a="1"/>
  <c r="L200" i="13" s="1"/>
  <c r="K52" i="3" s="1"/>
  <c r="L152" i="13" a="1"/>
  <c r="L152" i="13" s="1"/>
  <c r="K91" i="2" s="1"/>
  <c r="L77" i="13" a="1"/>
  <c r="L77" i="13" s="1"/>
  <c r="K4" i="2" s="1"/>
  <c r="L100" i="13" a="1"/>
  <c r="L100" i="13" s="1"/>
  <c r="K30" i="2" s="1"/>
  <c r="L88" i="13" a="1"/>
  <c r="L88" i="13" s="1"/>
  <c r="K17" i="2" s="1"/>
  <c r="L111" i="13" a="1"/>
  <c r="L111" i="13" s="1"/>
  <c r="K44" i="2" s="1"/>
  <c r="L198" i="13" a="1"/>
  <c r="L198" i="13" s="1"/>
  <c r="K49" i="3" s="1"/>
  <c r="L144" i="13" a="1"/>
  <c r="L144" i="13" s="1"/>
  <c r="K82" i="2" s="1"/>
  <c r="L120" i="13" a="1"/>
  <c r="L120" i="13" s="1"/>
  <c r="K55" i="2" s="1"/>
  <c r="L143" i="13" a="1"/>
  <c r="L143" i="13" s="1"/>
  <c r="K81" i="2" s="1"/>
  <c r="L131" i="13" a="1"/>
  <c r="L131" i="13" s="1"/>
  <c r="K67" i="2" s="1"/>
  <c r="L119" i="13" a="1"/>
  <c r="L119" i="13" s="1"/>
  <c r="K52" i="2" s="1"/>
  <c r="L130" i="13" a="1"/>
  <c r="L130" i="13" s="1"/>
  <c r="K66" i="2" s="1"/>
  <c r="L150" i="13" a="1"/>
  <c r="L150" i="13" s="1"/>
  <c r="K89" i="2" s="1"/>
  <c r="L207" i="13" a="1"/>
  <c r="L207" i="13" s="1"/>
  <c r="K59" i="3" s="1"/>
  <c r="L746" i="13" a="1"/>
  <c r="L746" i="13" s="1"/>
  <c r="K71" i="8" s="1"/>
  <c r="L734" i="13" a="1"/>
  <c r="L734" i="13" s="1"/>
  <c r="K59" i="8" s="1"/>
  <c r="L722" i="13" a="1"/>
  <c r="L722" i="13" s="1"/>
  <c r="K46" i="8" s="1"/>
  <c r="L710" i="13" a="1"/>
  <c r="L710" i="13" s="1"/>
  <c r="K33" i="8" s="1"/>
  <c r="L698" i="13" a="1"/>
  <c r="L698" i="13" s="1"/>
  <c r="K21" i="8" s="1"/>
  <c r="L626" i="13" a="1"/>
  <c r="L626" i="13" s="1"/>
  <c r="K41" i="7" s="1"/>
  <c r="L614" i="13" a="1"/>
  <c r="L614" i="13" s="1"/>
  <c r="K28" i="7" s="1"/>
  <c r="L506" i="13" a="1"/>
  <c r="L506" i="13" s="1"/>
  <c r="K12" i="6" s="1"/>
  <c r="L494" i="13" a="1"/>
  <c r="L494" i="13" s="1"/>
  <c r="K96" i="10" s="1"/>
  <c r="L458" i="13" a="1"/>
  <c r="L458" i="13" s="1"/>
  <c r="K51" i="10" s="1"/>
  <c r="L446" i="13" a="1"/>
  <c r="L446" i="13" s="1"/>
  <c r="K39" i="10" s="1"/>
  <c r="L434" i="13" a="1"/>
  <c r="L434" i="13" s="1"/>
  <c r="K27" i="10" s="1"/>
  <c r="L350" i="13" a="1"/>
  <c r="L350" i="13" s="1"/>
  <c r="K29" i="5" s="1"/>
  <c r="L338" i="13" a="1"/>
  <c r="L338" i="13" s="1"/>
  <c r="K17" i="5" s="1"/>
  <c r="L326" i="13" a="1"/>
  <c r="L326" i="13" s="1"/>
  <c r="K96" i="4" s="1"/>
  <c r="L254" i="13" a="1"/>
  <c r="L254" i="13" s="1"/>
  <c r="K16" i="4" s="1"/>
  <c r="L242" i="13" a="1"/>
  <c r="L242" i="13" s="1"/>
  <c r="K3" i="4" s="1"/>
  <c r="L230" i="13" a="1"/>
  <c r="L230" i="13" s="1"/>
  <c r="K87" i="3" s="1"/>
  <c r="L756" i="13" a="1"/>
  <c r="L756" i="13" s="1"/>
  <c r="K84" i="8" s="1"/>
  <c r="L516" i="13" a="1"/>
  <c r="L516" i="13" s="1"/>
  <c r="K22" i="6" s="1"/>
  <c r="L344" i="13" a="1"/>
  <c r="L344" i="13" s="1"/>
  <c r="K23" i="5" s="1"/>
  <c r="L332" i="13" a="1"/>
  <c r="L332" i="13" s="1"/>
  <c r="K7" i="5" s="1"/>
  <c r="L247" i="13" a="1"/>
  <c r="L247" i="13" s="1"/>
  <c r="K8" i="4" s="1"/>
  <c r="L235" i="13" a="1"/>
  <c r="L235" i="13" s="1"/>
  <c r="K92" i="3" s="1"/>
  <c r="L211" i="13" a="1"/>
  <c r="L211" i="13" s="1"/>
  <c r="K64" i="3" s="1"/>
  <c r="L473" i="13" a="1"/>
  <c r="L473" i="13" s="1"/>
  <c r="K69" i="10" s="1"/>
  <c r="L218" i="13" a="1"/>
  <c r="L218" i="13" s="1"/>
  <c r="K71" i="3" s="1"/>
  <c r="L289" i="13" a="1"/>
  <c r="L289" i="13" s="1"/>
  <c r="K54" i="4" s="1"/>
  <c r="L277" i="13" a="1"/>
  <c r="L277" i="13" s="1"/>
  <c r="K42" i="4" s="1"/>
  <c r="L265" i="13" a="1"/>
  <c r="L265" i="13" s="1"/>
  <c r="K27" i="4" s="1"/>
  <c r="L133" i="13" a="1"/>
  <c r="L133" i="13" s="1"/>
  <c r="K70" i="2" s="1"/>
  <c r="L153" i="13" a="1"/>
  <c r="L153" i="13" s="1"/>
  <c r="K92" i="2" s="1"/>
  <c r="L537" i="13" a="1"/>
  <c r="L537" i="13" s="1"/>
  <c r="K44" i="6" s="1"/>
  <c r="L78" i="13" a="1"/>
  <c r="L78" i="13" s="1"/>
  <c r="K7" i="2" s="1"/>
  <c r="L113" i="13" a="1"/>
  <c r="L113" i="13" s="1"/>
  <c r="K46" i="2" s="1"/>
  <c r="L89" i="13" a="1"/>
  <c r="L89" i="13" s="1"/>
  <c r="K18" i="2" s="1"/>
  <c r="L223" i="13" a="1"/>
  <c r="L223" i="13" s="1"/>
  <c r="K78" i="3" s="1"/>
  <c r="L484" i="13" a="1"/>
  <c r="L484" i="13" s="1"/>
  <c r="K82" i="10" s="1"/>
  <c r="L400" i="13" a="1"/>
  <c r="L400" i="13" s="1"/>
  <c r="K83" i="5" s="1"/>
  <c r="L388" i="13" a="1"/>
  <c r="L388" i="13" s="1"/>
  <c r="K70" i="5" s="1"/>
  <c r="L376" i="13" a="1"/>
  <c r="L376" i="13" s="1"/>
  <c r="K57" i="5" s="1"/>
  <c r="L364" i="13" a="1"/>
  <c r="L364" i="13" s="1"/>
  <c r="K45" i="5" s="1"/>
  <c r="L352" i="13" a="1"/>
  <c r="L352" i="13" s="1"/>
  <c r="K32" i="5" s="1"/>
  <c r="L316" i="13" a="1"/>
  <c r="L316" i="13" s="1"/>
  <c r="K84" i="4" s="1"/>
  <c r="L304" i="13" a="1"/>
  <c r="L304" i="13" s="1"/>
  <c r="K70" i="4" s="1"/>
  <c r="L124" i="13" a="1"/>
  <c r="L124" i="13" s="1"/>
  <c r="K59" i="2" s="1"/>
  <c r="L112" i="13" a="1"/>
  <c r="L112" i="13" s="1"/>
  <c r="K45" i="2" s="1"/>
  <c r="L123" i="13" a="1"/>
  <c r="L123" i="13" s="1"/>
  <c r="K58" i="2" s="1"/>
  <c r="L578" i="13" a="1"/>
  <c r="L578" i="13" s="1"/>
  <c r="K86" i="6" s="1"/>
  <c r="L554" i="13" a="1"/>
  <c r="L554" i="13" s="1"/>
  <c r="K62" i="6" s="1"/>
  <c r="L542" i="13" a="1"/>
  <c r="L542" i="13" s="1"/>
  <c r="K49" i="6" s="1"/>
  <c r="L422" i="13" a="1"/>
  <c r="L422" i="13" s="1"/>
  <c r="K13" i="10" s="1"/>
  <c r="L206" i="13" a="1"/>
  <c r="L206" i="13" s="1"/>
  <c r="K58" i="3" s="1"/>
  <c r="L457" i="13" a="1"/>
  <c r="L457" i="13" s="1"/>
  <c r="K50" i="10" s="1"/>
  <c r="L433" i="13" a="1"/>
  <c r="L433" i="13" s="1"/>
  <c r="K26" i="10" s="1"/>
  <c r="L421" i="13" a="1"/>
  <c r="L421" i="13" s="1"/>
  <c r="K12" i="10" s="1"/>
  <c r="L349" i="13" a="1"/>
  <c r="L349" i="13" s="1"/>
  <c r="K28" i="5" s="1"/>
  <c r="L337" i="13" a="1"/>
  <c r="L337" i="13" s="1"/>
  <c r="K16" i="5" s="1"/>
  <c r="L253" i="13" a="1"/>
  <c r="L253" i="13" s="1"/>
  <c r="K15" i="4" s="1"/>
  <c r="L241" i="13" a="1"/>
  <c r="L241" i="13" s="1"/>
  <c r="K2" i="4" s="1"/>
  <c r="L229" i="13" a="1"/>
  <c r="L229" i="13" s="1"/>
  <c r="K86" i="3" s="1"/>
  <c r="L217" i="13" a="1"/>
  <c r="L217" i="13" s="1"/>
  <c r="K70" i="3" s="1"/>
  <c r="L193" i="13" a="1"/>
  <c r="L193" i="13" s="1"/>
  <c r="K44" i="3" s="1"/>
  <c r="L590" i="13" a="1"/>
  <c r="L590" i="13" s="1"/>
  <c r="K2" i="7" s="1"/>
  <c r="L204" i="13" a="1"/>
  <c r="L204" i="13" s="1"/>
  <c r="K56" i="3" s="1"/>
  <c r="L286" i="13" a="1"/>
  <c r="L286" i="13" s="1"/>
  <c r="K51" i="4" s="1"/>
  <c r="L274" i="13" a="1"/>
  <c r="L274" i="13" s="1"/>
  <c r="K39" i="4" s="1"/>
  <c r="L262" i="13" a="1"/>
  <c r="L262" i="13" s="1"/>
  <c r="K24" i="4" s="1"/>
  <c r="L489" i="13" a="1"/>
  <c r="L489" i="13" s="1"/>
  <c r="K88" i="10" s="1"/>
  <c r="L477" i="13" a="1"/>
  <c r="L477" i="13" s="1"/>
  <c r="K73" i="10" s="1"/>
  <c r="L405" i="13" a="1"/>
  <c r="L405" i="13" s="1"/>
  <c r="K89" i="5" s="1"/>
  <c r="L393" i="13" a="1"/>
  <c r="L393" i="13" s="1"/>
  <c r="K76" i="5" s="1"/>
  <c r="L381" i="13" a="1"/>
  <c r="L381" i="13" s="1"/>
  <c r="K62" i="5" s="1"/>
  <c r="L369" i="13" a="1"/>
  <c r="L369" i="13" s="1"/>
  <c r="K50" i="5" s="1"/>
  <c r="L357" i="13" a="1"/>
  <c r="L357" i="13" s="1"/>
  <c r="K38" i="5" s="1"/>
  <c r="L345" i="13" a="1"/>
  <c r="L345" i="13" s="1"/>
  <c r="K24" i="5" s="1"/>
  <c r="L333" i="13" a="1"/>
  <c r="L333" i="13" s="1"/>
  <c r="K9" i="5" s="1"/>
  <c r="L321" i="13" a="1"/>
  <c r="L321" i="13" s="1"/>
  <c r="K89" i="4" s="1"/>
  <c r="L309" i="13" a="1"/>
  <c r="L309" i="13" s="1"/>
  <c r="K77" i="4" s="1"/>
  <c r="L602" i="13" a="1"/>
  <c r="L602" i="13" s="1"/>
  <c r="K14" i="7" s="1"/>
  <c r="L566" i="13" a="1"/>
  <c r="L566" i="13" s="1"/>
  <c r="K74" i="6" s="1"/>
  <c r="L392" i="13" a="1"/>
  <c r="L392" i="13" s="1"/>
  <c r="K75" i="5" s="1"/>
  <c r="L368" i="13" a="1"/>
  <c r="L368" i="13" s="1"/>
  <c r="K49" i="5" s="1"/>
  <c r="L356" i="13" a="1"/>
  <c r="L356" i="13" s="1"/>
  <c r="K37" i="5" s="1"/>
  <c r="L308" i="13" a="1"/>
  <c r="L308" i="13" s="1"/>
  <c r="K75" i="4" s="1"/>
  <c r="L691" i="13" a="1"/>
  <c r="L691" i="13" s="1"/>
  <c r="K13" i="8" s="1"/>
  <c r="L487" i="13" a="1"/>
  <c r="L487" i="13" s="1"/>
  <c r="K86" i="10" s="1"/>
  <c r="L762" i="13" a="1"/>
  <c r="L762" i="13" s="1"/>
  <c r="K90" i="8" s="1"/>
  <c r="L750" i="13" a="1"/>
  <c r="L750" i="13" s="1"/>
  <c r="K75" i="8" s="1"/>
  <c r="L738" i="13" a="1"/>
  <c r="L738" i="13" s="1"/>
  <c r="K63" i="8" s="1"/>
  <c r="L726" i="13" a="1"/>
  <c r="L726" i="13" s="1"/>
  <c r="K50" i="8" s="1"/>
  <c r="L714" i="13" a="1"/>
  <c r="L714" i="13" s="1"/>
  <c r="K37" i="8" s="1"/>
  <c r="L702" i="13" a="1"/>
  <c r="L702" i="13" s="1"/>
  <c r="K25" i="8" s="1"/>
  <c r="L402" i="13" a="1"/>
  <c r="L402" i="13" s="1"/>
  <c r="K86" i="5" s="1"/>
  <c r="L390" i="13" a="1"/>
  <c r="L390" i="13" s="1"/>
  <c r="K73" i="5" s="1"/>
  <c r="L378" i="13" a="1"/>
  <c r="L378" i="13" s="1"/>
  <c r="K59" i="5" s="1"/>
  <c r="L366" i="13" a="1"/>
  <c r="L366" i="13" s="1"/>
  <c r="K47" i="5" s="1"/>
  <c r="L354" i="13" a="1"/>
  <c r="L354" i="13" s="1"/>
  <c r="K34" i="5" s="1"/>
  <c r="L294" i="13" a="1"/>
  <c r="L294" i="13" s="1"/>
  <c r="K59" i="4" s="1"/>
  <c r="L282" i="13" a="1"/>
  <c r="L282" i="13" s="1"/>
  <c r="K47" i="4" s="1"/>
  <c r="L270" i="13" a="1"/>
  <c r="L270" i="13" s="1"/>
  <c r="K35" i="4" s="1"/>
  <c r="L258" i="13" a="1"/>
  <c r="L258" i="13" s="1"/>
  <c r="K20" i="4" s="1"/>
  <c r="L197" i="13" a="1"/>
  <c r="L197" i="13" s="1"/>
  <c r="K48" i="3" s="1"/>
  <c r="L650" i="13" a="1"/>
  <c r="L650" i="13" s="1"/>
  <c r="K67" i="7" s="1"/>
  <c r="L482" i="13" a="1"/>
  <c r="L482" i="13" s="1"/>
  <c r="K79" i="10" s="1"/>
  <c r="L470" i="13" a="1"/>
  <c r="L470" i="13" s="1"/>
  <c r="K65" i="10" s="1"/>
  <c r="L410" i="13" a="1"/>
  <c r="L410" i="13" s="1"/>
  <c r="K96" i="5" s="1"/>
  <c r="L314" i="13" a="1"/>
  <c r="L314" i="13" s="1"/>
  <c r="K82" i="4" s="1"/>
  <c r="L302" i="13" a="1"/>
  <c r="L302" i="13" s="1"/>
  <c r="K68" i="4" s="1"/>
  <c r="L290" i="13" a="1"/>
  <c r="L290" i="13" s="1"/>
  <c r="K55" i="4" s="1"/>
  <c r="L278" i="13" a="1"/>
  <c r="L278" i="13" s="1"/>
  <c r="K43" i="4" s="1"/>
  <c r="L266" i="13" a="1"/>
  <c r="L266" i="13" s="1"/>
  <c r="K28" i="4" s="1"/>
  <c r="L548" i="13" a="1"/>
  <c r="L548" i="13" s="1"/>
  <c r="K56" i="6" s="1"/>
  <c r="L662" i="13" a="1"/>
  <c r="L662" i="13" s="1"/>
  <c r="K79" i="7" s="1"/>
  <c r="L745" i="13" a="1"/>
  <c r="L745" i="13" s="1"/>
  <c r="K70" i="8" s="1"/>
  <c r="L733" i="13" a="1"/>
  <c r="L733" i="13" s="1"/>
  <c r="K58" i="8" s="1"/>
  <c r="L721" i="13" a="1"/>
  <c r="L721" i="13" s="1"/>
  <c r="K45" i="8" s="1"/>
  <c r="L709" i="13" a="1"/>
  <c r="L709" i="13" s="1"/>
  <c r="K32" i="8" s="1"/>
  <c r="L697" i="13" a="1"/>
  <c r="L697" i="13" s="1"/>
  <c r="K20" i="8" s="1"/>
  <c r="L493" i="13" a="1"/>
  <c r="L493" i="13" s="1"/>
  <c r="K94" i="10" s="1"/>
  <c r="L313" i="13" a="1"/>
  <c r="L313" i="13" s="1"/>
  <c r="K81" i="4" s="1"/>
  <c r="L301" i="13" a="1"/>
  <c r="L301" i="13" s="1"/>
  <c r="K67" i="4" s="1"/>
  <c r="L145" i="13" a="1"/>
  <c r="L145" i="13" s="1"/>
  <c r="K83" i="2" s="1"/>
  <c r="L417" i="13" a="1"/>
  <c r="L417" i="13" s="1"/>
  <c r="K8" i="10" s="1"/>
  <c r="L674" i="13" a="1"/>
  <c r="L674" i="13" s="1"/>
  <c r="K91" i="7" s="1"/>
  <c r="L638" i="13" a="1"/>
  <c r="L638" i="13" s="1"/>
  <c r="K54" i="7" s="1"/>
  <c r="L744" i="13" a="1"/>
  <c r="L744" i="13" s="1"/>
  <c r="K69" i="8" s="1"/>
  <c r="L720" i="13" a="1"/>
  <c r="L720" i="13" s="1"/>
  <c r="K44" i="8" s="1"/>
  <c r="L708" i="13" a="1"/>
  <c r="L708" i="13" s="1"/>
  <c r="K31" i="8" s="1"/>
  <c r="L696" i="13" a="1"/>
  <c r="L696" i="13" s="1"/>
  <c r="K19" i="8" s="1"/>
  <c r="L636" i="13" a="1"/>
  <c r="L636" i="13" s="1"/>
  <c r="K51" i="7" s="1"/>
  <c r="L624" i="13" a="1"/>
  <c r="L624" i="13" s="1"/>
  <c r="K38" i="7" s="1"/>
  <c r="L612" i="13" a="1"/>
  <c r="L612" i="13" s="1"/>
  <c r="K26" i="7" s="1"/>
  <c r="L504" i="13" a="1"/>
  <c r="L504" i="13" s="1"/>
  <c r="K10" i="6" s="1"/>
  <c r="L492" i="13" a="1"/>
  <c r="L492" i="13" s="1"/>
  <c r="K92" i="10" s="1"/>
  <c r="L456" i="13" a="1"/>
  <c r="L456" i="13" s="1"/>
  <c r="K49" i="10" s="1"/>
  <c r="L444" i="13" a="1"/>
  <c r="L444" i="13" s="1"/>
  <c r="K37" i="10" s="1"/>
  <c r="L432" i="13" a="1"/>
  <c r="L432" i="13" s="1"/>
  <c r="K25" i="10" s="1"/>
  <c r="L420" i="13" a="1"/>
  <c r="L420" i="13" s="1"/>
  <c r="K11" i="10" s="1"/>
  <c r="L396" i="13" a="1"/>
  <c r="L396" i="13" s="1"/>
  <c r="K79" i="5" s="1"/>
  <c r="L384" i="13" a="1"/>
  <c r="L384" i="13" s="1"/>
  <c r="K65" i="5" s="1"/>
  <c r="L372" i="13" a="1"/>
  <c r="L372" i="13" s="1"/>
  <c r="K53" i="5" s="1"/>
  <c r="L360" i="13" a="1"/>
  <c r="L360" i="13" s="1"/>
  <c r="K41" i="5" s="1"/>
  <c r="L348" i="13" a="1"/>
  <c r="L348" i="13" s="1"/>
  <c r="K27" i="5" s="1"/>
  <c r="L336" i="13" a="1"/>
  <c r="L336" i="13" s="1"/>
  <c r="K15" i="5" s="1"/>
  <c r="L324" i="13" a="1"/>
  <c r="L324" i="13" s="1"/>
  <c r="K94" i="4" s="1"/>
  <c r="L300" i="13" a="1"/>
  <c r="L300" i="13" s="1"/>
  <c r="K65" i="4" s="1"/>
  <c r="L288" i="13" a="1"/>
  <c r="L288" i="13" s="1"/>
  <c r="K53" i="4" s="1"/>
  <c r="L276" i="13" a="1"/>
  <c r="L276" i="13" s="1"/>
  <c r="K41" i="4" s="1"/>
  <c r="L252" i="13" a="1"/>
  <c r="L252" i="13" s="1"/>
  <c r="K14" i="4" s="1"/>
  <c r="L240" i="13" a="1"/>
  <c r="L240" i="13" s="1"/>
  <c r="K97" i="3" s="1"/>
  <c r="L228" i="13" a="1"/>
  <c r="L228" i="13" s="1"/>
  <c r="K84" i="3" s="1"/>
  <c r="L216" i="13" a="1"/>
  <c r="L216" i="13" s="1"/>
  <c r="K69" i="3" s="1"/>
  <c r="L584" i="13" a="1"/>
  <c r="L584" i="13" s="1"/>
  <c r="K92" i="6" s="1"/>
  <c r="L686" i="13" a="1"/>
  <c r="L686" i="13" s="1"/>
  <c r="K8" i="8" s="1"/>
  <c r="L755" i="13" a="1"/>
  <c r="L755" i="13" s="1"/>
  <c r="K83" i="8" s="1"/>
  <c r="L743" i="13" a="1"/>
  <c r="L743" i="13" s="1"/>
  <c r="K68" i="8" s="1"/>
  <c r="L731" i="13" a="1"/>
  <c r="L731" i="13" s="1"/>
  <c r="K55" i="8" s="1"/>
  <c r="L719" i="13" a="1"/>
  <c r="L719" i="13" s="1"/>
  <c r="K43" i="8" s="1"/>
  <c r="L707" i="13" a="1"/>
  <c r="L707" i="13" s="1"/>
  <c r="K30" i="8" s="1"/>
  <c r="L695" i="13" a="1"/>
  <c r="L695" i="13" s="1"/>
  <c r="K18" i="8" s="1"/>
  <c r="L515" i="13" a="1"/>
  <c r="L515" i="13" s="1"/>
  <c r="K21" i="6" s="1"/>
  <c r="L479" i="13" a="1"/>
  <c r="L479" i="13" s="1"/>
  <c r="K75" i="10" s="1"/>
  <c r="L467" i="13" a="1"/>
  <c r="L467" i="13" s="1"/>
  <c r="K61" i="10" s="1"/>
  <c r="L455" i="13" a="1"/>
  <c r="L455" i="13" s="1"/>
  <c r="K48" i="10" s="1"/>
  <c r="L443" i="13" a="1"/>
  <c r="L443" i="13" s="1"/>
  <c r="K36" i="10" s="1"/>
  <c r="L431" i="13" a="1"/>
  <c r="L431" i="13" s="1"/>
  <c r="K24" i="10" s="1"/>
  <c r="L407" i="13" a="1"/>
  <c r="L407" i="13" s="1"/>
  <c r="K92" i="5" s="1"/>
  <c r="L371" i="13" a="1"/>
  <c r="L371" i="13" s="1"/>
  <c r="K52" i="5" s="1"/>
  <c r="L359" i="13" a="1"/>
  <c r="L359" i="13" s="1"/>
  <c r="K40" i="5" s="1"/>
  <c r="L323" i="13" a="1"/>
  <c r="L323" i="13" s="1"/>
  <c r="K93" i="4" s="1"/>
  <c r="L311" i="13" a="1"/>
  <c r="L311" i="13" s="1"/>
  <c r="K79" i="4" s="1"/>
  <c r="L287" i="13" a="1"/>
  <c r="L287" i="13" s="1"/>
  <c r="K52" i="4" s="1"/>
  <c r="L275" i="13" a="1"/>
  <c r="L275" i="13" s="1"/>
  <c r="K40" i="4" s="1"/>
  <c r="L263" i="13" a="1"/>
  <c r="L263" i="13" s="1"/>
  <c r="K25" i="4" s="1"/>
  <c r="L251" i="13" a="1"/>
  <c r="L251" i="13" s="1"/>
  <c r="K13" i="4" s="1"/>
  <c r="L239" i="13" a="1"/>
  <c r="L239" i="13" s="1"/>
  <c r="K96" i="3" s="1"/>
  <c r="L227" i="13" a="1"/>
  <c r="L227" i="13" s="1"/>
  <c r="K83" i="3" s="1"/>
  <c r="L215" i="13" a="1"/>
  <c r="L215" i="13" s="1"/>
  <c r="K68" i="3" s="1"/>
  <c r="L92" i="13" a="1"/>
  <c r="L92" i="13" s="1"/>
  <c r="K22" i="2" s="1"/>
  <c r="L524" i="13" a="1"/>
  <c r="L524" i="13" s="1"/>
  <c r="K31" i="6" s="1"/>
  <c r="L618" i="13" a="1"/>
  <c r="L618" i="13" s="1"/>
  <c r="K32" i="7" s="1"/>
  <c r="L594" i="13" a="1"/>
  <c r="L594" i="13" s="1"/>
  <c r="K6" i="7" s="1"/>
  <c r="L582" i="13" a="1"/>
  <c r="L582" i="13" s="1"/>
  <c r="K90" i="6" s="1"/>
  <c r="L570" i="13" a="1"/>
  <c r="L570" i="13" s="1"/>
  <c r="K78" i="6" s="1"/>
  <c r="L558" i="13" a="1"/>
  <c r="L558" i="13" s="1"/>
  <c r="K66" i="6" s="1"/>
  <c r="L546" i="13" a="1"/>
  <c r="L546" i="13" s="1"/>
  <c r="K53" i="6" s="1"/>
  <c r="L510" i="13" a="1"/>
  <c r="L510" i="13" s="1"/>
  <c r="K16" i="6" s="1"/>
  <c r="L498" i="13" a="1"/>
  <c r="L498" i="13" s="1"/>
  <c r="K4" i="6" s="1"/>
  <c r="L462" i="13" a="1"/>
  <c r="L462" i="13" s="1"/>
  <c r="K56" i="10" s="1"/>
  <c r="L450" i="13" a="1"/>
  <c r="L450" i="13" s="1"/>
  <c r="K43" i="10" s="1"/>
  <c r="L438" i="13" a="1"/>
  <c r="L438" i="13" s="1"/>
  <c r="K31" i="10" s="1"/>
  <c r="L426" i="13" a="1"/>
  <c r="L426" i="13" s="1"/>
  <c r="K17" i="10" s="1"/>
  <c r="L414" i="13" a="1"/>
  <c r="L414" i="13" s="1"/>
  <c r="K5" i="10" s="1"/>
  <c r="L342" i="13" a="1"/>
  <c r="L342" i="13" s="1"/>
  <c r="K21" i="5" s="1"/>
  <c r="L330" i="13" a="1"/>
  <c r="L330" i="13" s="1"/>
  <c r="K5" i="5" s="1"/>
  <c r="L246" i="13" a="1"/>
  <c r="L246" i="13" s="1"/>
  <c r="K7" i="4" s="1"/>
  <c r="L234" i="13" a="1"/>
  <c r="L234" i="13" s="1"/>
  <c r="K91" i="3" s="1"/>
  <c r="L222" i="13" a="1"/>
  <c r="L222" i="13" s="1"/>
  <c r="K76" i="3" s="1"/>
  <c r="L126" i="13" a="1"/>
  <c r="L126" i="13" s="1"/>
  <c r="K62" i="2" s="1"/>
  <c r="L401" i="13" a="1"/>
  <c r="L401" i="13" s="1"/>
  <c r="K85" i="5" s="1"/>
  <c r="L377" i="13" a="1"/>
  <c r="L377" i="13" s="1"/>
  <c r="K58" i="5" s="1"/>
  <c r="L365" i="13" a="1"/>
  <c r="L365" i="13" s="1"/>
  <c r="K46" i="5" s="1"/>
  <c r="L281" i="13" a="1"/>
  <c r="L281" i="13" s="1"/>
  <c r="K46" i="4" s="1"/>
  <c r="L572" i="13" a="1"/>
  <c r="L572" i="13" s="1"/>
  <c r="K80" i="6" s="1"/>
  <c r="L607" i="13" a="1"/>
  <c r="L607" i="13" s="1"/>
  <c r="K20" i="7" s="1"/>
  <c r="L664" i="13" a="1"/>
  <c r="L664" i="13" s="1"/>
  <c r="K81" i="7" s="1"/>
  <c r="L652" i="13" a="1"/>
  <c r="L652" i="13" s="1"/>
  <c r="K69" i="7" s="1"/>
  <c r="L640" i="13" a="1"/>
  <c r="L640" i="13" s="1"/>
  <c r="K57" i="7" s="1"/>
  <c r="L472" i="13" a="1"/>
  <c r="L472" i="13" s="1"/>
  <c r="K67" i="10" s="1"/>
  <c r="L460" i="13" a="1"/>
  <c r="L460" i="13" s="1"/>
  <c r="K54" i="10" s="1"/>
  <c r="L448" i="13" a="1"/>
  <c r="L448" i="13" s="1"/>
  <c r="K41" i="10" s="1"/>
  <c r="L436" i="13" a="1"/>
  <c r="L436" i="13" s="1"/>
  <c r="K29" i="10" s="1"/>
  <c r="L424" i="13" a="1"/>
  <c r="L424" i="13" s="1"/>
  <c r="K15" i="10" s="1"/>
  <c r="L256" i="13" a="1"/>
  <c r="L256" i="13" s="1"/>
  <c r="K18" i="4" s="1"/>
  <c r="L244" i="13" a="1"/>
  <c r="L244" i="13" s="1"/>
  <c r="K5" i="4" s="1"/>
  <c r="L232" i="13" a="1"/>
  <c r="L232" i="13" s="1"/>
  <c r="K89" i="3" s="1"/>
  <c r="L220" i="13" a="1"/>
  <c r="L220" i="13" s="1"/>
  <c r="K74" i="3" s="1"/>
  <c r="L136" i="13" a="1"/>
  <c r="L136" i="13" s="1"/>
  <c r="K73" i="2" s="1"/>
  <c r="L560" i="13" a="1"/>
  <c r="L560" i="13" s="1"/>
  <c r="K68" i="6" s="1"/>
  <c r="L595" i="13" a="1"/>
  <c r="L595" i="13" s="1"/>
  <c r="K7" i="7" s="1"/>
  <c r="L675" i="13" a="1"/>
  <c r="L675" i="13" s="1"/>
  <c r="K92" i="7" s="1"/>
  <c r="L459" i="13" a="1"/>
  <c r="L459" i="13" s="1"/>
  <c r="K52" i="10" s="1"/>
  <c r="L447" i="13" a="1"/>
  <c r="L447" i="13" s="1"/>
  <c r="K40" i="10" s="1"/>
  <c r="L435" i="13" a="1"/>
  <c r="L435" i="13" s="1"/>
  <c r="K28" i="10" s="1"/>
  <c r="L315" i="13" a="1"/>
  <c r="L315" i="13" s="1"/>
  <c r="K83" i="4" s="1"/>
  <c r="L291" i="13" a="1"/>
  <c r="L291" i="13" s="1"/>
  <c r="K56" i="4" s="1"/>
  <c r="L279" i="13" a="1"/>
  <c r="L279" i="13" s="1"/>
  <c r="K44" i="4" s="1"/>
  <c r="L267" i="13" a="1"/>
  <c r="L267" i="13" s="1"/>
  <c r="K29" i="4" s="1"/>
  <c r="L255" i="13" a="1"/>
  <c r="L255" i="13" s="1"/>
  <c r="K17" i="4" s="1"/>
  <c r="L243" i="13" a="1"/>
  <c r="L243" i="13" s="1"/>
  <c r="K4" i="4" s="1"/>
  <c r="L231" i="13" a="1"/>
  <c r="L231" i="13" s="1"/>
  <c r="K88" i="3" s="1"/>
  <c r="L219" i="13" a="1"/>
  <c r="L219" i="13" s="1"/>
  <c r="K73" i="3" s="1"/>
  <c r="L671" i="13" a="1"/>
  <c r="L671" i="13" s="1"/>
  <c r="K88" i="7" s="1"/>
  <c r="L659" i="13" a="1"/>
  <c r="L659" i="13" s="1"/>
  <c r="K76" i="7" s="1"/>
  <c r="L647" i="13" a="1"/>
  <c r="L647" i="13" s="1"/>
  <c r="K64" i="7" s="1"/>
  <c r="L587" i="13" a="1"/>
  <c r="L587" i="13" s="1"/>
  <c r="K95" i="6" s="1"/>
  <c r="L575" i="13" a="1"/>
  <c r="L575" i="13" s="1"/>
  <c r="K83" i="6" s="1"/>
  <c r="L563" i="13" a="1"/>
  <c r="L563" i="13" s="1"/>
  <c r="K71" i="6" s="1"/>
  <c r="L551" i="13" a="1"/>
  <c r="L551" i="13" s="1"/>
  <c r="K59" i="6" s="1"/>
  <c r="L503" i="13" a="1"/>
  <c r="L503" i="13" s="1"/>
  <c r="K9" i="6" s="1"/>
  <c r="L419" i="13" a="1"/>
  <c r="L419" i="13" s="1"/>
  <c r="K10" i="10" s="1"/>
  <c r="L347" i="13" a="1"/>
  <c r="L347" i="13" s="1"/>
  <c r="K26" i="5" s="1"/>
  <c r="L335" i="13" a="1"/>
  <c r="L335" i="13" s="1"/>
  <c r="K13" i="5" s="1"/>
  <c r="L107" i="13" a="1"/>
  <c r="L107" i="13" s="1"/>
  <c r="K40" i="2" s="1"/>
  <c r="L540" i="13" a="1"/>
  <c r="L540" i="13" s="1"/>
  <c r="K47" i="6" s="1"/>
  <c r="L766" i="13" a="1"/>
  <c r="L766" i="13" s="1"/>
  <c r="K95" i="8" s="1"/>
  <c r="L598" i="13" a="1"/>
  <c r="L598" i="13" s="1"/>
  <c r="K10" i="7" s="1"/>
  <c r="L406" i="13" a="1"/>
  <c r="L406" i="13" s="1"/>
  <c r="K91" i="5" s="1"/>
  <c r="L394" i="13" a="1"/>
  <c r="L394" i="13" s="1"/>
  <c r="K77" i="5" s="1"/>
  <c r="L382" i="13" a="1"/>
  <c r="L382" i="13" s="1"/>
  <c r="K63" i="5" s="1"/>
  <c r="L370" i="13" a="1"/>
  <c r="L370" i="13" s="1"/>
  <c r="K51" i="5" s="1"/>
  <c r="L358" i="13" a="1"/>
  <c r="L358" i="13" s="1"/>
  <c r="K39" i="5" s="1"/>
  <c r="L334" i="13" a="1"/>
  <c r="L334" i="13" s="1"/>
  <c r="K11" i="5" s="1"/>
  <c r="L322" i="13" a="1"/>
  <c r="L322" i="13" s="1"/>
  <c r="K92" i="4" s="1"/>
  <c r="L310" i="13" a="1"/>
  <c r="L310" i="13" s="1"/>
  <c r="K78" i="4" s="1"/>
  <c r="L298" i="13" a="1"/>
  <c r="L298" i="13" s="1"/>
  <c r="K63" i="4" s="1"/>
  <c r="L202" i="13" a="1"/>
  <c r="L202" i="13" s="1"/>
  <c r="K54" i="3" s="1"/>
  <c r="L142" i="13" a="1"/>
  <c r="L142" i="13" s="1"/>
  <c r="K80" i="2" s="1"/>
  <c r="L106" i="13" a="1"/>
  <c r="L106" i="13" s="1"/>
  <c r="K39" i="2" s="1"/>
  <c r="L94" i="13" a="1"/>
  <c r="L94" i="13" s="1"/>
  <c r="K24" i="2" s="1"/>
  <c r="L82" i="13" a="1"/>
  <c r="L82" i="13" s="1"/>
  <c r="K11" i="2" s="1"/>
  <c r="L621" i="13" a="1"/>
  <c r="L621" i="13" s="1"/>
  <c r="K35" i="7" s="1"/>
  <c r="L609" i="13" a="1"/>
  <c r="L609" i="13" s="1"/>
  <c r="K22" i="7" s="1"/>
  <c r="L441" i="13" a="1"/>
  <c r="L441" i="13" s="1"/>
  <c r="K34" i="10" s="1"/>
  <c r="L429" i="13" a="1"/>
  <c r="L429" i="13" s="1"/>
  <c r="K22" i="10" s="1"/>
  <c r="L249" i="13" a="1"/>
  <c r="L249" i="13" s="1"/>
  <c r="K10" i="4" s="1"/>
  <c r="L237" i="13" a="1"/>
  <c r="L237" i="13" s="1"/>
  <c r="K94" i="3" s="1"/>
  <c r="L225" i="13" a="1"/>
  <c r="L225" i="13" s="1"/>
  <c r="K80" i="3" s="1"/>
  <c r="L213" i="13" a="1"/>
  <c r="L213" i="13" s="1"/>
  <c r="K66" i="3" s="1"/>
  <c r="L488" i="13" a="1"/>
  <c r="L488" i="13" s="1"/>
  <c r="K87" i="10" s="1"/>
  <c r="L416" i="13" a="1"/>
  <c r="L416" i="13" s="1"/>
  <c r="K7" i="10" s="1"/>
  <c r="L284" i="13" a="1"/>
  <c r="L284" i="13" s="1"/>
  <c r="K49" i="4" s="1"/>
  <c r="L272" i="13" a="1"/>
  <c r="L272" i="13" s="1"/>
  <c r="K37" i="4" s="1"/>
  <c r="L260" i="13" a="1"/>
  <c r="L260" i="13" s="1"/>
  <c r="K22" i="4" s="1"/>
  <c r="L248" i="13" a="1"/>
  <c r="L248" i="13" s="1"/>
  <c r="K9" i="4" s="1"/>
  <c r="L236" i="13" a="1"/>
  <c r="L236" i="13" s="1"/>
  <c r="K93" i="3" s="1"/>
  <c r="L224" i="13" a="1"/>
  <c r="L224" i="13" s="1"/>
  <c r="K79" i="3" s="1"/>
  <c r="L212" i="13" a="1"/>
  <c r="L212" i="13" s="1"/>
  <c r="K65" i="3" s="1"/>
  <c r="L128" i="13" a="1"/>
  <c r="L128" i="13" s="1"/>
  <c r="K64" i="2" s="1"/>
  <c r="L116" i="13" a="1"/>
  <c r="L116" i="13" s="1"/>
  <c r="K49" i="2" s="1"/>
  <c r="L763" i="13" a="1"/>
  <c r="L763" i="13" s="1"/>
  <c r="K91" i="8" s="1"/>
  <c r="L739" i="13" a="1"/>
  <c r="L739" i="13" s="1"/>
  <c r="K64" i="8" s="1"/>
  <c r="L727" i="13" a="1"/>
  <c r="L727" i="13" s="1"/>
  <c r="K51" i="8" s="1"/>
  <c r="L715" i="13" a="1"/>
  <c r="L715" i="13" s="1"/>
  <c r="K38" i="8" s="1"/>
  <c r="L703" i="13" a="1"/>
  <c r="L703" i="13" s="1"/>
  <c r="K26" i="8" s="1"/>
  <c r="L667" i="13" a="1"/>
  <c r="L667" i="13" s="1"/>
  <c r="K84" i="7" s="1"/>
  <c r="L655" i="13" a="1"/>
  <c r="L655" i="13" s="1"/>
  <c r="K72" i="7" s="1"/>
  <c r="L643" i="13" a="1"/>
  <c r="L643" i="13" s="1"/>
  <c r="K60" i="7" s="1"/>
  <c r="L631" i="13" a="1"/>
  <c r="L631" i="13" s="1"/>
  <c r="K46" i="7" s="1"/>
  <c r="L619" i="13" a="1"/>
  <c r="L619" i="13" s="1"/>
  <c r="K33" i="7" s="1"/>
  <c r="L583" i="13" a="1"/>
  <c r="L583" i="13" s="1"/>
  <c r="K91" i="6" s="1"/>
  <c r="L571" i="13" a="1"/>
  <c r="L571" i="13" s="1"/>
  <c r="K79" i="6" s="1"/>
  <c r="L559" i="13" a="1"/>
  <c r="L559" i="13" s="1"/>
  <c r="K67" i="6" s="1"/>
  <c r="L547" i="13" a="1"/>
  <c r="L547" i="13" s="1"/>
  <c r="K54" i="6" s="1"/>
  <c r="L511" i="13" a="1"/>
  <c r="L511" i="13" s="1"/>
  <c r="K17" i="6" s="1"/>
  <c r="L499" i="13" a="1"/>
  <c r="L499" i="13" s="1"/>
  <c r="K5" i="6" s="1"/>
  <c r="L475" i="13" a="1"/>
  <c r="L475" i="13" s="1"/>
  <c r="K71" i="10" s="1"/>
  <c r="L463" i="13" a="1"/>
  <c r="L463" i="13" s="1"/>
  <c r="K57" i="10" s="1"/>
  <c r="L451" i="13" a="1"/>
  <c r="L451" i="13" s="1"/>
  <c r="K44" i="10" s="1"/>
  <c r="L439" i="13" a="1"/>
  <c r="L439" i="13" s="1"/>
  <c r="K32" i="10" s="1"/>
  <c r="L427" i="13" a="1"/>
  <c r="L427" i="13" s="1"/>
  <c r="K18" i="10" s="1"/>
  <c r="L415" i="13" a="1"/>
  <c r="L415" i="13" s="1"/>
  <c r="K6" i="10" s="1"/>
  <c r="L403" i="13" a="1"/>
  <c r="L403" i="13" s="1"/>
  <c r="K87" i="5" s="1"/>
  <c r="L391" i="13" a="1"/>
  <c r="L391" i="13" s="1"/>
  <c r="K74" i="5" s="1"/>
  <c r="L367" i="13" a="1"/>
  <c r="L367" i="13" s="1"/>
  <c r="K48" i="5" s="1"/>
  <c r="L343" i="13" a="1"/>
  <c r="L343" i="13" s="1"/>
  <c r="K22" i="5" s="1"/>
  <c r="L331" i="13" a="1"/>
  <c r="L331" i="13" s="1"/>
  <c r="K6" i="5" s="1"/>
  <c r="L295" i="13" a="1"/>
  <c r="L295" i="13" s="1"/>
  <c r="K60" i="4" s="1"/>
  <c r="L271" i="13" a="1"/>
  <c r="L271" i="13" s="1"/>
  <c r="K36" i="4" s="1"/>
  <c r="L259" i="13" a="1"/>
  <c r="L259" i="13" s="1"/>
  <c r="K21" i="4" s="1"/>
  <c r="L199" i="13" a="1"/>
  <c r="L199" i="13" s="1"/>
  <c r="K51" i="3" s="1"/>
  <c r="L678" i="13" a="1"/>
  <c r="L678" i="13" s="1"/>
  <c r="K95" i="7" s="1"/>
  <c r="L666" i="13" a="1"/>
  <c r="L666" i="13" s="1"/>
  <c r="K83" i="7" s="1"/>
  <c r="L654" i="13" a="1"/>
  <c r="L654" i="13" s="1"/>
  <c r="K71" i="7" s="1"/>
  <c r="L642" i="13" a="1"/>
  <c r="L642" i="13" s="1"/>
  <c r="K59" i="7" s="1"/>
  <c r="L606" i="13" a="1"/>
  <c r="L606" i="13" s="1"/>
  <c r="K19" i="7" s="1"/>
  <c r="L318" i="13" a="1"/>
  <c r="L318" i="13" s="1"/>
  <c r="K86" i="4" s="1"/>
  <c r="L306" i="13" a="1"/>
  <c r="L306" i="13" s="1"/>
  <c r="K73" i="4" s="1"/>
  <c r="L138" i="13" a="1"/>
  <c r="L138" i="13" s="1"/>
  <c r="K75" i="2" s="1"/>
  <c r="L114" i="13" a="1"/>
  <c r="L114" i="13" s="1"/>
  <c r="K47" i="2" s="1"/>
  <c r="L689" i="13" a="1"/>
  <c r="L689" i="13" s="1"/>
  <c r="K11" i="8" s="1"/>
  <c r="L629" i="13" a="1"/>
  <c r="L629" i="13" s="1"/>
  <c r="K44" i="7" s="1"/>
  <c r="L617" i="13" a="1"/>
  <c r="L617" i="13" s="1"/>
  <c r="K31" i="7" s="1"/>
  <c r="L485" i="13" a="1"/>
  <c r="L485" i="13" s="1"/>
  <c r="K84" i="10" s="1"/>
  <c r="L461" i="13" a="1"/>
  <c r="L461" i="13" s="1"/>
  <c r="K55" i="10" s="1"/>
  <c r="L437" i="13" a="1"/>
  <c r="L437" i="13" s="1"/>
  <c r="K30" i="10" s="1"/>
  <c r="L425" i="13" a="1"/>
  <c r="L425" i="13" s="1"/>
  <c r="K16" i="10" s="1"/>
  <c r="L257" i="13" a="1"/>
  <c r="L257" i="13" s="1"/>
  <c r="K19" i="4" s="1"/>
  <c r="L245" i="13" a="1"/>
  <c r="L245" i="13" s="1"/>
  <c r="K6" i="4" s="1"/>
  <c r="L233" i="13" a="1"/>
  <c r="L233" i="13" s="1"/>
  <c r="K90" i="3" s="1"/>
  <c r="L221" i="13" a="1"/>
  <c r="L221" i="13" s="1"/>
  <c r="K75" i="3" s="1"/>
  <c r="L209" i="13" a="1"/>
  <c r="L209" i="13" s="1"/>
  <c r="K62" i="3" s="1"/>
  <c r="L137" i="13" a="1"/>
  <c r="L137" i="13" s="1"/>
  <c r="K74" i="2" s="1"/>
  <c r="L125" i="13" a="1"/>
  <c r="L125" i="13" s="1"/>
  <c r="K60" i="2" s="1"/>
  <c r="L748" i="13" a="1"/>
  <c r="L748" i="13" s="1"/>
  <c r="K73" i="8" s="1"/>
  <c r="L736" i="13" a="1"/>
  <c r="L736" i="13" s="1"/>
  <c r="K61" i="8" s="1"/>
  <c r="L724" i="13" a="1"/>
  <c r="L724" i="13" s="1"/>
  <c r="K48" i="8" s="1"/>
  <c r="L712" i="13" a="1"/>
  <c r="L712" i="13" s="1"/>
  <c r="K35" i="8" s="1"/>
  <c r="L700" i="13" a="1"/>
  <c r="L700" i="13" s="1"/>
  <c r="K23" i="8" s="1"/>
  <c r="L544" i="13" a="1"/>
  <c r="L544" i="13" s="1"/>
  <c r="K51" i="6" s="1"/>
  <c r="L292" i="13" a="1"/>
  <c r="L292" i="13" s="1"/>
  <c r="K57" i="4" s="1"/>
  <c r="L280" i="13" a="1"/>
  <c r="L280" i="13" s="1"/>
  <c r="K45" i="4" s="1"/>
  <c r="L268" i="13" a="1"/>
  <c r="L268" i="13" s="1"/>
  <c r="K30" i="4" s="1"/>
  <c r="L409" i="13" a="1"/>
  <c r="L409" i="13" s="1"/>
  <c r="K95" i="5" s="1"/>
  <c r="L747" i="13" a="1"/>
  <c r="L747" i="13" s="1"/>
  <c r="K72" i="8" s="1"/>
  <c r="L735" i="13" a="1"/>
  <c r="L735" i="13" s="1"/>
  <c r="K60" i="8" s="1"/>
  <c r="L723" i="13" a="1"/>
  <c r="L723" i="13" s="1"/>
  <c r="K47" i="8" s="1"/>
  <c r="L711" i="13" a="1"/>
  <c r="L711" i="13" s="1"/>
  <c r="K34" i="8" s="1"/>
  <c r="L699" i="13" a="1"/>
  <c r="L699" i="13" s="1"/>
  <c r="K22" i="8" s="1"/>
  <c r="L687" i="13" a="1"/>
  <c r="L687" i="13" s="1"/>
  <c r="K9" i="8" s="1"/>
  <c r="L663" i="13" a="1"/>
  <c r="L663" i="13" s="1"/>
  <c r="K80" i="7" s="1"/>
  <c r="L651" i="13" a="1"/>
  <c r="L651" i="13" s="1"/>
  <c r="K68" i="7" s="1"/>
  <c r="L639" i="13" a="1"/>
  <c r="L639" i="13" s="1"/>
  <c r="K55" i="7" s="1"/>
  <c r="L591" i="13" a="1"/>
  <c r="L591" i="13" s="1"/>
  <c r="K3" i="7" s="1"/>
  <c r="L579" i="13" a="1"/>
  <c r="L579" i="13" s="1"/>
  <c r="K87" i="6" s="1"/>
  <c r="L567" i="13" a="1"/>
  <c r="L567" i="13" s="1"/>
  <c r="K75" i="6" s="1"/>
  <c r="L555" i="13" a="1"/>
  <c r="L555" i="13" s="1"/>
  <c r="K63" i="6" s="1"/>
  <c r="L543" i="13" a="1"/>
  <c r="L543" i="13" s="1"/>
  <c r="K50" i="6" s="1"/>
  <c r="L507" i="13" a="1"/>
  <c r="L507" i="13" s="1"/>
  <c r="K13" i="6" s="1"/>
  <c r="L495" i="13" a="1"/>
  <c r="L495" i="13" s="1"/>
  <c r="K97" i="10" s="1"/>
  <c r="L483" i="13" a="1"/>
  <c r="L483" i="13" s="1"/>
  <c r="K80" i="10" s="1"/>
  <c r="L471" i="13" a="1"/>
  <c r="L471" i="13" s="1"/>
  <c r="K66" i="10" s="1"/>
  <c r="L423" i="13" a="1"/>
  <c r="L423" i="13" s="1"/>
  <c r="K14" i="10" s="1"/>
  <c r="L339" i="13" a="1"/>
  <c r="L339" i="13" s="1"/>
  <c r="K18" i="5" s="1"/>
  <c r="L327" i="13" a="1"/>
  <c r="L327" i="13" s="1"/>
  <c r="K97" i="4" s="1"/>
  <c r="L195" i="13" a="1"/>
  <c r="L195" i="13" s="1"/>
  <c r="K46" i="3" s="1"/>
  <c r="L135" i="13" a="1"/>
  <c r="L135" i="13" s="1"/>
  <c r="K72" i="2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56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69" i="13"/>
  <c r="H182" i="13"/>
  <c r="H170" i="13"/>
  <c r="H158" i="13"/>
  <c r="H53" i="13"/>
  <c r="H139" i="13"/>
  <c r="H129" i="13"/>
  <c r="H118" i="13"/>
  <c r="H61" i="13"/>
  <c r="H96" i="13"/>
  <c r="H84" i="13"/>
  <c r="H50" i="13"/>
  <c r="H38" i="13"/>
  <c r="L757" i="13" a="1"/>
  <c r="L757" i="13" s="1"/>
  <c r="K85" i="8" s="1"/>
  <c r="L685" i="13" a="1"/>
  <c r="L685" i="13" s="1"/>
  <c r="K6" i="8" s="1"/>
  <c r="L673" i="13" a="1"/>
  <c r="L673" i="13" s="1"/>
  <c r="K90" i="7" s="1"/>
  <c r="L661" i="13" a="1"/>
  <c r="L661" i="13" s="1"/>
  <c r="K78" i="7" s="1"/>
  <c r="L649" i="13" a="1"/>
  <c r="L649" i="13" s="1"/>
  <c r="K66" i="7" s="1"/>
  <c r="L637" i="13" a="1"/>
  <c r="L637" i="13" s="1"/>
  <c r="K52" i="7" s="1"/>
  <c r="L625" i="13" a="1"/>
  <c r="L625" i="13" s="1"/>
  <c r="K40" i="7" s="1"/>
  <c r="L613" i="13" a="1"/>
  <c r="L613" i="13" s="1"/>
  <c r="K27" i="7" s="1"/>
  <c r="L589" i="13" a="1"/>
  <c r="L589" i="13" s="1"/>
  <c r="K97" i="6" s="1"/>
  <c r="L577" i="13" a="1"/>
  <c r="L577" i="13" s="1"/>
  <c r="K85" i="6" s="1"/>
  <c r="L565" i="13" a="1"/>
  <c r="L565" i="13" s="1"/>
  <c r="K73" i="6" s="1"/>
  <c r="L553" i="13" a="1"/>
  <c r="L553" i="13" s="1"/>
  <c r="K61" i="6" s="1"/>
  <c r="L541" i="13" a="1"/>
  <c r="L541" i="13" s="1"/>
  <c r="K48" i="6" s="1"/>
  <c r="L517" i="13" a="1"/>
  <c r="L517" i="13" s="1"/>
  <c r="K23" i="6" s="1"/>
  <c r="L505" i="13" a="1"/>
  <c r="L505" i="13" s="1"/>
  <c r="K11" i="6" s="1"/>
  <c r="L481" i="13" a="1"/>
  <c r="L481" i="13" s="1"/>
  <c r="K77" i="10" s="1"/>
  <c r="L469" i="13" a="1"/>
  <c r="L469" i="13" s="1"/>
  <c r="K63" i="10" s="1"/>
  <c r="L397" i="13" a="1"/>
  <c r="L397" i="13" s="1"/>
  <c r="K80" i="5" s="1"/>
  <c r="L385" i="13" a="1"/>
  <c r="L385" i="13" s="1"/>
  <c r="K67" i="5" s="1"/>
  <c r="L373" i="13" a="1"/>
  <c r="L373" i="13" s="1"/>
  <c r="K54" i="5" s="1"/>
  <c r="L361" i="13" a="1"/>
  <c r="L361" i="13" s="1"/>
  <c r="K42" i="5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10" i="13"/>
  <c r="H453" i="13"/>
  <c r="H441" i="13"/>
  <c r="H429" i="13"/>
  <c r="H419" i="13"/>
  <c r="H409" i="13"/>
  <c r="H398" i="13"/>
  <c r="H386" i="13"/>
  <c r="H374" i="13"/>
  <c r="H362" i="13"/>
  <c r="H6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70" i="13"/>
  <c r="H55" i="13"/>
  <c r="H181" i="13"/>
  <c r="H169" i="13"/>
  <c r="H157" i="13"/>
  <c r="H148" i="13"/>
  <c r="H138" i="13"/>
  <c r="H63" i="13"/>
  <c r="H117" i="13"/>
  <c r="H107" i="13"/>
  <c r="H95" i="13"/>
  <c r="H83" i="13"/>
  <c r="H49" i="13"/>
  <c r="H37" i="13"/>
  <c r="L684" i="13" a="1"/>
  <c r="L684" i="13" s="1"/>
  <c r="K5" i="8" s="1"/>
  <c r="L672" i="13" a="1"/>
  <c r="L672" i="13" s="1"/>
  <c r="K89" i="7" s="1"/>
  <c r="L660" i="13" a="1"/>
  <c r="L660" i="13" s="1"/>
  <c r="K77" i="7" s="1"/>
  <c r="L648" i="13" a="1"/>
  <c r="L648" i="13" s="1"/>
  <c r="K65" i="7" s="1"/>
  <c r="L588" i="13" a="1"/>
  <c r="L588" i="13" s="1"/>
  <c r="K96" i="6" s="1"/>
  <c r="L576" i="13" a="1"/>
  <c r="L576" i="13" s="1"/>
  <c r="K84" i="6" s="1"/>
  <c r="L564" i="13" a="1"/>
  <c r="L564" i="13" s="1"/>
  <c r="K72" i="6" s="1"/>
  <c r="L552" i="13" a="1"/>
  <c r="L552" i="13" s="1"/>
  <c r="K60" i="6" s="1"/>
  <c r="L96" i="13" a="1"/>
  <c r="L96" i="13" s="1"/>
  <c r="K26" i="2" s="1"/>
  <c r="L84" i="13" a="1"/>
  <c r="L84" i="13" s="1"/>
  <c r="K13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20" i="13"/>
  <c r="H597" i="13"/>
  <c r="H586" i="13"/>
  <c r="H574" i="13"/>
  <c r="H562" i="13"/>
  <c r="H550" i="13"/>
  <c r="H18" i="13"/>
  <c r="H528" i="13"/>
  <c r="H517" i="13"/>
  <c r="H506" i="13"/>
  <c r="H15" i="13"/>
  <c r="H13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73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48" i="13"/>
  <c r="H36" i="13"/>
  <c r="L683" i="13" a="1"/>
  <c r="L683" i="13" s="1"/>
  <c r="K4" i="8" s="1"/>
  <c r="L635" i="13" a="1"/>
  <c r="L635" i="13" s="1"/>
  <c r="K50" i="7" s="1"/>
  <c r="L623" i="13" a="1"/>
  <c r="L623" i="13" s="1"/>
  <c r="K37" i="7" s="1"/>
  <c r="L611" i="13" a="1"/>
  <c r="L611" i="13" s="1"/>
  <c r="K25" i="7" s="1"/>
  <c r="L599" i="13" a="1"/>
  <c r="L599" i="13" s="1"/>
  <c r="K11" i="7" s="1"/>
  <c r="L491" i="13" a="1"/>
  <c r="L491" i="13" s="1"/>
  <c r="K91" i="10" s="1"/>
  <c r="L203" i="13" a="1"/>
  <c r="L203" i="13" s="1"/>
  <c r="K55" i="3" s="1"/>
  <c r="H738" i="13"/>
  <c r="H623" i="13"/>
  <c r="H497" i="13"/>
  <c r="H376" i="13"/>
  <c r="H251" i="13"/>
  <c r="H64" i="13"/>
  <c r="L170" i="13" a="1"/>
  <c r="L170" i="13" s="1"/>
  <c r="K19" i="3" s="1"/>
  <c r="H748" i="13"/>
  <c r="H700" i="13"/>
  <c r="H667" i="13"/>
  <c r="H633" i="13"/>
  <c r="H575" i="13"/>
  <c r="H28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" i="13"/>
  <c r="H7" i="13"/>
  <c r="H396" i="13"/>
  <c r="H384" i="13"/>
  <c r="H372" i="13"/>
  <c r="H360" i="13"/>
  <c r="H349" i="13"/>
  <c r="H337" i="13"/>
  <c r="H5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65" i="13"/>
  <c r="H127" i="13"/>
  <c r="H115" i="13"/>
  <c r="H105" i="13"/>
  <c r="H93" i="13"/>
  <c r="H81" i="13"/>
  <c r="H47" i="13"/>
  <c r="H35" i="13"/>
  <c r="L742" i="13" a="1"/>
  <c r="L742" i="13" s="1"/>
  <c r="K67" i="8" s="1"/>
  <c r="L730" i="13" a="1"/>
  <c r="L730" i="13" s="1"/>
  <c r="K54" i="8" s="1"/>
  <c r="L718" i="13" a="1"/>
  <c r="L718" i="13" s="1"/>
  <c r="K42" i="8" s="1"/>
  <c r="L706" i="13" a="1"/>
  <c r="L706" i="13" s="1"/>
  <c r="K29" i="8" s="1"/>
  <c r="L694" i="13" a="1"/>
  <c r="L694" i="13" s="1"/>
  <c r="K16" i="8" s="1"/>
  <c r="L682" i="13" a="1"/>
  <c r="L682" i="13" s="1"/>
  <c r="K3" i="8" s="1"/>
  <c r="L670" i="13" a="1"/>
  <c r="L670" i="13" s="1"/>
  <c r="K87" i="7" s="1"/>
  <c r="L658" i="13" a="1"/>
  <c r="L658" i="13" s="1"/>
  <c r="K75" i="7" s="1"/>
  <c r="L646" i="13" a="1"/>
  <c r="L646" i="13" s="1"/>
  <c r="K63" i="7" s="1"/>
  <c r="L634" i="13" a="1"/>
  <c r="L634" i="13" s="1"/>
  <c r="K49" i="7" s="1"/>
  <c r="L622" i="13" a="1"/>
  <c r="L622" i="13" s="1"/>
  <c r="K36" i="7" s="1"/>
  <c r="L610" i="13" a="1"/>
  <c r="L610" i="13" s="1"/>
  <c r="K24" i="7" s="1"/>
  <c r="L586" i="13" a="1"/>
  <c r="L586" i="13" s="1"/>
  <c r="K94" i="6" s="1"/>
  <c r="L574" i="13" a="1"/>
  <c r="L574" i="13" s="1"/>
  <c r="K82" i="6" s="1"/>
  <c r="L562" i="13" a="1"/>
  <c r="L562" i="13" s="1"/>
  <c r="K70" i="6" s="1"/>
  <c r="L550" i="13" a="1"/>
  <c r="L550" i="13" s="1"/>
  <c r="K58" i="6" s="1"/>
  <c r="L514" i="13" a="1"/>
  <c r="L514" i="13" s="1"/>
  <c r="K20" i="6" s="1"/>
  <c r="L502" i="13" a="1"/>
  <c r="L502" i="13" s="1"/>
  <c r="K8" i="6" s="1"/>
  <c r="L454" i="13" a="1"/>
  <c r="L454" i="13" s="1"/>
  <c r="K47" i="10" s="1"/>
  <c r="L442" i="13" a="1"/>
  <c r="L442" i="13" s="1"/>
  <c r="K35" i="10" s="1"/>
  <c r="L430" i="13" a="1"/>
  <c r="L430" i="13" s="1"/>
  <c r="K23" i="10" s="1"/>
  <c r="L418" i="13" a="1"/>
  <c r="L418" i="13" s="1"/>
  <c r="K9" i="10" s="1"/>
  <c r="L250" i="13" a="1"/>
  <c r="L250" i="13" s="1"/>
  <c r="K11" i="4" s="1"/>
  <c r="L238" i="13" a="1"/>
  <c r="L238" i="13" s="1"/>
  <c r="K95" i="3" s="1"/>
  <c r="L214" i="13" a="1"/>
  <c r="L214" i="13" s="1"/>
  <c r="K67" i="3" s="1"/>
  <c r="L118" i="13" a="1"/>
  <c r="L118" i="13" s="1"/>
  <c r="K51" i="2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14" i="13"/>
  <c r="H12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72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62" i="13"/>
  <c r="H104" i="13"/>
  <c r="H92" i="13"/>
  <c r="H60" i="13"/>
  <c r="H46" i="13"/>
  <c r="H34" i="13"/>
  <c r="L765" i="13" a="1"/>
  <c r="L765" i="13" s="1"/>
  <c r="K93" i="8" s="1"/>
  <c r="L741" i="13" a="1"/>
  <c r="L741" i="13" s="1"/>
  <c r="K66" i="8" s="1"/>
  <c r="L717" i="13" a="1"/>
  <c r="L717" i="13" s="1"/>
  <c r="K41" i="8" s="1"/>
  <c r="L705" i="13" a="1"/>
  <c r="L705" i="13" s="1"/>
  <c r="K28" i="8" s="1"/>
  <c r="L693" i="13" a="1"/>
  <c r="L693" i="13" s="1"/>
  <c r="K15" i="8" s="1"/>
  <c r="L681" i="13" a="1"/>
  <c r="L681" i="13" s="1"/>
  <c r="K2" i="8" s="1"/>
  <c r="L669" i="13" a="1"/>
  <c r="L669" i="13" s="1"/>
  <c r="K86" i="7" s="1"/>
  <c r="L657" i="13" a="1"/>
  <c r="L657" i="13" s="1"/>
  <c r="K74" i="7" s="1"/>
  <c r="L645" i="13" a="1"/>
  <c r="L645" i="13" s="1"/>
  <c r="K62" i="7" s="1"/>
  <c r="L597" i="13" a="1"/>
  <c r="L597" i="13" s="1"/>
  <c r="K9" i="7" s="1"/>
  <c r="L585" i="13" a="1"/>
  <c r="L585" i="13" s="1"/>
  <c r="K93" i="6" s="1"/>
  <c r="L573" i="13" a="1"/>
  <c r="L573" i="13" s="1"/>
  <c r="K81" i="6" s="1"/>
  <c r="L561" i="13" a="1"/>
  <c r="L561" i="13" s="1"/>
  <c r="K69" i="6" s="1"/>
  <c r="L549" i="13" a="1"/>
  <c r="L549" i="13" s="1"/>
  <c r="K57" i="6" s="1"/>
  <c r="L513" i="13" a="1"/>
  <c r="L513" i="13" s="1"/>
  <c r="K19" i="6" s="1"/>
  <c r="L501" i="13" a="1"/>
  <c r="L501" i="13" s="1"/>
  <c r="K7" i="6" s="1"/>
  <c r="L465" i="13" a="1"/>
  <c r="L465" i="13" s="1"/>
  <c r="K59" i="10" s="1"/>
  <c r="L285" i="13" a="1"/>
  <c r="L285" i="13" s="1"/>
  <c r="K50" i="4" s="1"/>
  <c r="L273" i="13" a="1"/>
  <c r="L273" i="13" s="1"/>
  <c r="K38" i="4" s="1"/>
  <c r="L261" i="13" a="1"/>
  <c r="L261" i="13" s="1"/>
  <c r="K23" i="4" s="1"/>
  <c r="L129" i="13" a="1"/>
  <c r="L129" i="13" s="1"/>
  <c r="K65" i="2" s="1"/>
  <c r="H58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22" i="13"/>
  <c r="H629" i="13"/>
  <c r="H617" i="13"/>
  <c r="H606" i="13"/>
  <c r="H57" i="13"/>
  <c r="H583" i="13"/>
  <c r="H571" i="13"/>
  <c r="H559" i="13"/>
  <c r="H547" i="13"/>
  <c r="H537" i="13"/>
  <c r="H525" i="13"/>
  <c r="H514" i="13"/>
  <c r="H503" i="13"/>
  <c r="H493" i="13"/>
  <c r="H483" i="13"/>
  <c r="H11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4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68" i="13"/>
  <c r="H54" i="13"/>
  <c r="H135" i="13"/>
  <c r="H125" i="13"/>
  <c r="H114" i="13"/>
  <c r="H103" i="13"/>
  <c r="H91" i="13"/>
  <c r="H80" i="13"/>
  <c r="H45" i="13"/>
  <c r="H33" i="13"/>
  <c r="L764" i="13" a="1"/>
  <c r="L764" i="13" s="1"/>
  <c r="K92" i="8" s="1"/>
  <c r="L740" i="13" a="1"/>
  <c r="L740" i="13" s="1"/>
  <c r="K65" i="8" s="1"/>
  <c r="L728" i="13" a="1"/>
  <c r="L728" i="13" s="1"/>
  <c r="K52" i="8" s="1"/>
  <c r="L704" i="13" a="1"/>
  <c r="L704" i="13" s="1"/>
  <c r="K27" i="8" s="1"/>
  <c r="L692" i="13" a="1"/>
  <c r="L692" i="13" s="1"/>
  <c r="K14" i="8" s="1"/>
  <c r="L656" i="13" a="1"/>
  <c r="L656" i="13" s="1"/>
  <c r="K73" i="7" s="1"/>
  <c r="L644" i="13" a="1"/>
  <c r="L644" i="13" s="1"/>
  <c r="K61" i="7" s="1"/>
  <c r="L632" i="13" a="1"/>
  <c r="L632" i="13" s="1"/>
  <c r="K47" i="7" s="1"/>
  <c r="L620" i="13" a="1"/>
  <c r="L620" i="13" s="1"/>
  <c r="K34" i="7" s="1"/>
  <c r="L608" i="13" a="1"/>
  <c r="L608" i="13" s="1"/>
  <c r="K21" i="7" s="1"/>
  <c r="L596" i="13" a="1"/>
  <c r="L596" i="13" s="1"/>
  <c r="K8" i="7" s="1"/>
  <c r="L512" i="13" a="1"/>
  <c r="L512" i="13" s="1"/>
  <c r="K18" i="6" s="1"/>
  <c r="L476" i="13" a="1"/>
  <c r="L476" i="13" s="1"/>
  <c r="K72" i="10" s="1"/>
  <c r="L464" i="13" a="1"/>
  <c r="L464" i="13" s="1"/>
  <c r="K58" i="10" s="1"/>
  <c r="L452" i="13" a="1"/>
  <c r="L452" i="13" s="1"/>
  <c r="K45" i="10" s="1"/>
  <c r="L440" i="13" a="1"/>
  <c r="L440" i="13" s="1"/>
  <c r="K33" i="10" s="1"/>
  <c r="L428" i="13" a="1"/>
  <c r="L428" i="13" s="1"/>
  <c r="K20" i="10" s="1"/>
  <c r="L296" i="13" a="1"/>
  <c r="L296" i="13" s="1"/>
  <c r="K61" i="4" s="1"/>
  <c r="H691" i="13"/>
  <c r="H577" i="13"/>
  <c r="H466" i="13"/>
  <c r="H352" i="13"/>
  <c r="H227" i="13"/>
  <c r="H108" i="13"/>
  <c r="H765" i="13"/>
  <c r="H719" i="13"/>
  <c r="H707" i="13"/>
  <c r="H695" i="13"/>
  <c r="H24" i="13"/>
  <c r="H23" i="13"/>
  <c r="H662" i="13"/>
  <c r="H650" i="13"/>
  <c r="H639" i="13"/>
  <c r="H628" i="13"/>
  <c r="H616" i="13"/>
  <c r="H605" i="13"/>
  <c r="H594" i="13"/>
  <c r="H582" i="13"/>
  <c r="H570" i="13"/>
  <c r="H558" i="13"/>
  <c r="H19" i="13"/>
  <c r="H536" i="13"/>
  <c r="H524" i="13"/>
  <c r="H16" i="13"/>
  <c r="H502" i="13"/>
  <c r="H492" i="13"/>
  <c r="H482" i="13"/>
  <c r="H471" i="13"/>
  <c r="H460" i="13"/>
  <c r="H448" i="13"/>
  <c r="H436" i="13"/>
  <c r="H9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66" i="13"/>
  <c r="H134" i="13"/>
  <c r="H124" i="13"/>
  <c r="H113" i="13"/>
  <c r="H102" i="13"/>
  <c r="H90" i="13"/>
  <c r="H79" i="13"/>
  <c r="H44" i="13"/>
  <c r="H32" i="13"/>
  <c r="L679" i="13" a="1"/>
  <c r="L679" i="13" s="1"/>
  <c r="K96" i="7" s="1"/>
  <c r="L319" i="13" a="1"/>
  <c r="L319" i="13" s="1"/>
  <c r="K87" i="4" s="1"/>
  <c r="L307" i="13" a="1"/>
  <c r="L307" i="13" s="1"/>
  <c r="K74" i="4" s="1"/>
  <c r="L139" i="13" a="1"/>
  <c r="L139" i="13" s="1"/>
  <c r="K76" i="2" s="1"/>
  <c r="H760" i="13"/>
  <c r="H635" i="13"/>
  <c r="H509" i="13"/>
  <c r="H388" i="13"/>
  <c r="H274" i="13"/>
  <c r="H171" i="13"/>
  <c r="H39" i="13"/>
  <c r="H27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67" i="13"/>
  <c r="H144" i="13"/>
  <c r="H133" i="13"/>
  <c r="H123" i="13"/>
  <c r="H112" i="13"/>
  <c r="H101" i="13"/>
  <c r="H89" i="13"/>
  <c r="H78" i="13"/>
  <c r="H43" i="13"/>
  <c r="H59" i="13"/>
  <c r="L486" i="13" a="1"/>
  <c r="L486" i="13" s="1"/>
  <c r="K85" i="10" s="1"/>
  <c r="L56" i="13" a="1"/>
  <c r="L56" i="13" s="1"/>
  <c r="K96" i="2" s="1"/>
  <c r="H680" i="13"/>
  <c r="H565" i="13"/>
  <c r="H455" i="13"/>
  <c r="H341" i="13"/>
  <c r="H215" i="13"/>
  <c r="H97" i="13"/>
  <c r="H732" i="13"/>
  <c r="H743" i="13"/>
  <c r="H742" i="13"/>
  <c r="H694" i="13"/>
  <c r="H717" i="13"/>
  <c r="H25" i="13"/>
  <c r="H660" i="13"/>
  <c r="H21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71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42" i="13"/>
  <c r="H31" i="13"/>
  <c r="L761" i="13" a="1"/>
  <c r="L761" i="13" s="1"/>
  <c r="K89" i="8" s="1"/>
  <c r="L749" i="13" a="1"/>
  <c r="L749" i="13" s="1"/>
  <c r="K74" i="8" s="1"/>
  <c r="L737" i="13" a="1"/>
  <c r="L737" i="13" s="1"/>
  <c r="K62" i="8" s="1"/>
  <c r="L725" i="13" a="1"/>
  <c r="L725" i="13" s="1"/>
  <c r="K49" i="8" s="1"/>
  <c r="L701" i="13" a="1"/>
  <c r="L701" i="13" s="1"/>
  <c r="K24" i="8" s="1"/>
  <c r="L677" i="13" a="1"/>
  <c r="L677" i="13" s="1"/>
  <c r="K94" i="7" s="1"/>
  <c r="L665" i="13" a="1"/>
  <c r="L665" i="13" s="1"/>
  <c r="K82" i="7" s="1"/>
  <c r="L653" i="13" a="1"/>
  <c r="L653" i="13" s="1"/>
  <c r="K70" i="7" s="1"/>
  <c r="L641" i="13" a="1"/>
  <c r="L641" i="13" s="1"/>
  <c r="K58" i="7" s="1"/>
  <c r="L605" i="13" a="1"/>
  <c r="L605" i="13" s="1"/>
  <c r="K18" i="7" s="1"/>
  <c r="L593" i="13" a="1"/>
  <c r="L593" i="13" s="1"/>
  <c r="K5" i="7" s="1"/>
  <c r="L581" i="13" a="1"/>
  <c r="L581" i="13" s="1"/>
  <c r="K89" i="6" s="1"/>
  <c r="L569" i="13" a="1"/>
  <c r="L569" i="13" s="1"/>
  <c r="K77" i="6" s="1"/>
  <c r="L557" i="13" a="1"/>
  <c r="L557" i="13" s="1"/>
  <c r="K65" i="6" s="1"/>
  <c r="L545" i="13" a="1"/>
  <c r="L545" i="13" s="1"/>
  <c r="K52" i="6" s="1"/>
  <c r="L509" i="13" a="1"/>
  <c r="L509" i="13" s="1"/>
  <c r="K15" i="6" s="1"/>
  <c r="L497" i="13" a="1"/>
  <c r="L497" i="13" s="1"/>
  <c r="K3" i="6" s="1"/>
  <c r="L413" i="13" a="1"/>
  <c r="L413" i="13" s="1"/>
  <c r="K3" i="10" s="1"/>
  <c r="L353" i="13" a="1"/>
  <c r="L353" i="13" s="1"/>
  <c r="K33" i="5" s="1"/>
  <c r="L341" i="13" a="1"/>
  <c r="L341" i="13" s="1"/>
  <c r="K20" i="5" s="1"/>
  <c r="L317" i="13" a="1"/>
  <c r="L317" i="13" s="1"/>
  <c r="K85" i="4" s="1"/>
  <c r="L305" i="13" a="1"/>
  <c r="L305" i="13" s="1"/>
  <c r="K71" i="4" s="1"/>
  <c r="L55" i="13" a="1"/>
  <c r="L55" i="13" s="1"/>
  <c r="K95" i="2" s="1"/>
  <c r="H657" i="13"/>
  <c r="H531" i="13"/>
  <c r="H420" i="13"/>
  <c r="H308" i="13"/>
  <c r="H193" i="13"/>
  <c r="H51" i="13"/>
  <c r="H744" i="13"/>
  <c r="H26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8" i="13"/>
  <c r="H402" i="13"/>
  <c r="H390" i="13"/>
  <c r="H378" i="13"/>
  <c r="H366" i="13"/>
  <c r="H354" i="13"/>
  <c r="H343" i="13"/>
  <c r="H331" i="13"/>
  <c r="H75" i="13"/>
  <c r="H310" i="13"/>
  <c r="H7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41" i="13"/>
  <c r="H30" i="13"/>
  <c r="L760" i="13" a="1"/>
  <c r="L760" i="13" s="1"/>
  <c r="K88" i="8" s="1"/>
  <c r="L688" i="13" a="1"/>
  <c r="L688" i="13" s="1"/>
  <c r="K10" i="8" s="1"/>
  <c r="L676" i="13" a="1"/>
  <c r="L676" i="13" s="1"/>
  <c r="K93" i="7" s="1"/>
  <c r="L628" i="13" a="1"/>
  <c r="L628" i="13" s="1"/>
  <c r="K43" i="7" s="1"/>
  <c r="L616" i="13" a="1"/>
  <c r="L616" i="13" s="1"/>
  <c r="K30" i="7" s="1"/>
  <c r="L604" i="13" a="1"/>
  <c r="L604" i="13" s="1"/>
  <c r="K17" i="7" s="1"/>
  <c r="L580" i="13" a="1"/>
  <c r="L580" i="13" s="1"/>
  <c r="K88" i="6" s="1"/>
  <c r="L568" i="13" a="1"/>
  <c r="L568" i="13" s="1"/>
  <c r="K76" i="6" s="1"/>
  <c r="L556" i="13" a="1"/>
  <c r="L556" i="13" s="1"/>
  <c r="K64" i="6" s="1"/>
  <c r="L520" i="13" a="1"/>
  <c r="L520" i="13" s="1"/>
  <c r="K26" i="6" s="1"/>
  <c r="L496" i="13" a="1"/>
  <c r="L496" i="13" s="1"/>
  <c r="K2" i="6" s="1"/>
  <c r="L340" i="13" a="1"/>
  <c r="L340" i="13" s="1"/>
  <c r="K19" i="5" s="1"/>
  <c r="L328" i="13" a="1"/>
  <c r="L328" i="13" s="1"/>
  <c r="K2" i="5" s="1"/>
  <c r="L54" i="13" a="1"/>
  <c r="L54" i="13" s="1"/>
  <c r="K77" i="2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17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52" i="13"/>
  <c r="H40" i="13"/>
  <c r="H29" i="13"/>
  <c r="L759" i="13" a="1"/>
  <c r="L759" i="13" s="1"/>
  <c r="K87" i="8" s="1"/>
  <c r="L627" i="13" a="1"/>
  <c r="L627" i="13" s="1"/>
  <c r="K42" i="7" s="1"/>
  <c r="L615" i="13" a="1"/>
  <c r="L615" i="13" s="1"/>
  <c r="K29" i="7" s="1"/>
  <c r="L603" i="13" a="1"/>
  <c r="L603" i="13" s="1"/>
  <c r="K16" i="7" s="1"/>
  <c r="L519" i="13" a="1"/>
  <c r="L519" i="13" s="1"/>
  <c r="K25" i="6" s="1"/>
  <c r="L399" i="13" a="1"/>
  <c r="L399" i="13" s="1"/>
  <c r="K82" i="5" s="1"/>
  <c r="L387" i="13" a="1"/>
  <c r="L387" i="13" s="1"/>
  <c r="K69" i="5" s="1"/>
  <c r="L375" i="13" a="1"/>
  <c r="L375" i="13" s="1"/>
  <c r="K56" i="5" s="1"/>
  <c r="L363" i="13" a="1"/>
  <c r="L363" i="13" s="1"/>
  <c r="K44" i="5" s="1"/>
  <c r="L351" i="13" a="1"/>
  <c r="L351" i="13" s="1"/>
  <c r="K30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50" i="13" a="1"/>
  <c r="K50" i="13" s="1"/>
  <c r="I50" i="13"/>
  <c r="Q50" i="13" s="1"/>
  <c r="N50" i="13"/>
  <c r="O50" i="13"/>
  <c r="K38" i="13" a="1"/>
  <c r="K38" i="13" s="1"/>
  <c r="I38" i="13"/>
  <c r="Q38" i="13" s="1"/>
  <c r="N38" i="13"/>
  <c r="O38" i="13"/>
  <c r="K26" i="13" a="1"/>
  <c r="K26" i="13" s="1"/>
  <c r="I26" i="13"/>
  <c r="Q26" i="13" s="1"/>
  <c r="N26" i="13"/>
  <c r="O26" i="13"/>
  <c r="K14" i="13" a="1"/>
  <c r="K14" i="13" s="1"/>
  <c r="I14" i="13"/>
  <c r="Q14" i="13" s="1"/>
  <c r="N14" i="13"/>
  <c r="O14" i="13"/>
  <c r="K75" i="13" a="1"/>
  <c r="K75" i="13" s="1"/>
  <c r="I75" i="13"/>
  <c r="Q75" i="13" s="1"/>
  <c r="N75" i="13"/>
  <c r="O75" i="13"/>
  <c r="K63" i="13" a="1"/>
  <c r="K63" i="13" s="1"/>
  <c r="I63" i="13"/>
  <c r="Q63" i="13" s="1"/>
  <c r="N63" i="13"/>
  <c r="O63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5" i="13" a="1"/>
  <c r="K5" i="13" s="1"/>
  <c r="I5" i="13"/>
  <c r="Q5" i="13" s="1"/>
  <c r="N5" i="13"/>
  <c r="O5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25" i="13" a="1"/>
  <c r="K25" i="13" s="1"/>
  <c r="I25" i="13"/>
  <c r="Q25" i="13" s="1"/>
  <c r="N25" i="13"/>
  <c r="O25" i="13"/>
  <c r="K13" i="13" a="1"/>
  <c r="K13" i="13" s="1"/>
  <c r="I13" i="13"/>
  <c r="Q13" i="13" s="1"/>
  <c r="N13" i="13"/>
  <c r="O13" i="13"/>
  <c r="K74" i="13" a="1"/>
  <c r="K74" i="13" s="1"/>
  <c r="I74" i="13"/>
  <c r="Q74" i="13" s="1"/>
  <c r="N74" i="13"/>
  <c r="O74" i="13"/>
  <c r="K62" i="13" a="1"/>
  <c r="K62" i="13" s="1"/>
  <c r="I62" i="13"/>
  <c r="Q62" i="13" s="1"/>
  <c r="N62" i="13"/>
  <c r="O62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24" i="13" a="1"/>
  <c r="K24" i="13" s="1"/>
  <c r="I24" i="13"/>
  <c r="Q24" i="13" s="1"/>
  <c r="N24" i="13"/>
  <c r="O24" i="13"/>
  <c r="K12" i="13" a="1"/>
  <c r="K12" i="13" s="1"/>
  <c r="I12" i="13"/>
  <c r="Q12" i="13" s="1"/>
  <c r="N12" i="13"/>
  <c r="O12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51" i="13" a="1"/>
  <c r="K51" i="13" s="1"/>
  <c r="I51" i="13"/>
  <c r="Q51" i="13" s="1"/>
  <c r="N51" i="13"/>
  <c r="O51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23" i="13" a="1"/>
  <c r="K23" i="13" s="1"/>
  <c r="I23" i="13"/>
  <c r="Q23" i="13" s="1"/>
  <c r="N23" i="13"/>
  <c r="O23" i="13"/>
  <c r="K11" i="13" a="1"/>
  <c r="K11" i="13" s="1"/>
  <c r="I11" i="13"/>
  <c r="Q11" i="13" s="1"/>
  <c r="N11" i="13"/>
  <c r="O11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53" i="13" a="1"/>
  <c r="K53" i="13" s="1"/>
  <c r="I53" i="13"/>
  <c r="Q53" i="13" s="1"/>
  <c r="O53" i="13"/>
  <c r="N53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28" i="13" a="1"/>
  <c r="K28" i="13" s="1"/>
  <c r="I28" i="13"/>
  <c r="Q28" i="13" s="1"/>
  <c r="N28" i="13"/>
  <c r="O28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15" i="13" a="1"/>
  <c r="K15" i="13" s="1"/>
  <c r="I15" i="13"/>
  <c r="Q15" i="13" s="1"/>
  <c r="N15" i="13"/>
  <c r="O15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46" i="13" a="1"/>
  <c r="K46" i="13" s="1"/>
  <c r="I46" i="13"/>
  <c r="Q46" i="13" s="1"/>
  <c r="N46" i="13"/>
  <c r="O46" i="13"/>
  <c r="K34" i="13" a="1"/>
  <c r="K34" i="13" s="1"/>
  <c r="I34" i="13"/>
  <c r="Q34" i="13" s="1"/>
  <c r="O34" i="13"/>
  <c r="N34" i="13"/>
  <c r="K22" i="13" a="1"/>
  <c r="K22" i="13" s="1"/>
  <c r="I22" i="13"/>
  <c r="Q22" i="13" s="1"/>
  <c r="N22" i="13"/>
  <c r="O22" i="13"/>
  <c r="K10" i="13" a="1"/>
  <c r="K10" i="13" s="1"/>
  <c r="I10" i="13"/>
  <c r="Q10" i="13" s="1"/>
  <c r="N10" i="13"/>
  <c r="O10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39" i="13" a="1"/>
  <c r="K39" i="13" s="1"/>
  <c r="I39" i="13"/>
  <c r="Q39" i="13" s="1"/>
  <c r="N39" i="13"/>
  <c r="O39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45" i="13" a="1"/>
  <c r="K45" i="13" s="1"/>
  <c r="I45" i="13"/>
  <c r="Q45" i="13" s="1"/>
  <c r="O45" i="13"/>
  <c r="N45" i="13"/>
  <c r="K33" i="13" a="1"/>
  <c r="K33" i="13" s="1"/>
  <c r="I33" i="13"/>
  <c r="Q33" i="13" s="1"/>
  <c r="N33" i="13"/>
  <c r="O33" i="13"/>
  <c r="K21" i="13" a="1"/>
  <c r="K21" i="13" s="1"/>
  <c r="I21" i="13"/>
  <c r="Q21" i="13" s="1"/>
  <c r="N21" i="13"/>
  <c r="O21" i="13"/>
  <c r="K9" i="13" a="1"/>
  <c r="K9" i="13" s="1"/>
  <c r="I9" i="13"/>
  <c r="Q9" i="13" s="1"/>
  <c r="N9" i="13"/>
  <c r="O9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65" i="13" a="1"/>
  <c r="K65" i="13" s="1"/>
  <c r="I65" i="13"/>
  <c r="Q65" i="13" s="1"/>
  <c r="N65" i="13"/>
  <c r="O65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20" i="13" a="1"/>
  <c r="K20" i="13" s="1"/>
  <c r="I20" i="13"/>
  <c r="Q20" i="13" s="1"/>
  <c r="N20" i="13"/>
  <c r="O20" i="13"/>
  <c r="K3" i="13" a="1"/>
  <c r="K3" i="13" s="1"/>
  <c r="I3" i="13"/>
  <c r="Q3" i="13" s="1"/>
  <c r="N3" i="13"/>
  <c r="O3" i="13"/>
  <c r="K69" i="13" a="1"/>
  <c r="K69" i="13" s="1"/>
  <c r="I69" i="13"/>
  <c r="Q69" i="13" s="1"/>
  <c r="N69" i="13"/>
  <c r="O69" i="13"/>
  <c r="K57" i="13" a="1"/>
  <c r="K57" i="13" s="1"/>
  <c r="I57" i="13"/>
  <c r="Q57" i="13" s="1"/>
  <c r="N57" i="13"/>
  <c r="O57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40" i="13" a="1"/>
  <c r="K40" i="13" s="1"/>
  <c r="I40" i="13"/>
  <c r="Q40" i="13" s="1"/>
  <c r="N40" i="13"/>
  <c r="O40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4" i="13" a="1"/>
  <c r="K4" i="13" s="1"/>
  <c r="I4" i="13"/>
  <c r="Q4" i="13" s="1"/>
  <c r="N4" i="13"/>
  <c r="O4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19" i="13" a="1"/>
  <c r="K19" i="13" s="1"/>
  <c r="I19" i="13"/>
  <c r="Q19" i="13" s="1"/>
  <c r="N19" i="13"/>
  <c r="O19" i="13"/>
  <c r="K8" i="13" a="1"/>
  <c r="K8" i="13" s="1"/>
  <c r="I8" i="13"/>
  <c r="Q8" i="13" s="1"/>
  <c r="N8" i="13"/>
  <c r="O8" i="13"/>
  <c r="K68" i="13" a="1"/>
  <c r="K68" i="13" s="1"/>
  <c r="I68" i="13"/>
  <c r="Q68" i="13" s="1"/>
  <c r="N68" i="13"/>
  <c r="O68" i="13"/>
  <c r="K56" i="13" a="1"/>
  <c r="K56" i="13" s="1"/>
  <c r="I56" i="13"/>
  <c r="Q56" i="13" s="1"/>
  <c r="N56" i="13"/>
  <c r="O56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16" i="13" a="1"/>
  <c r="K16" i="13" s="1"/>
  <c r="I16" i="13"/>
  <c r="Q16" i="13" s="1"/>
  <c r="N16" i="13"/>
  <c r="O16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64" i="13" a="1"/>
  <c r="K64" i="13" s="1"/>
  <c r="I64" i="13"/>
  <c r="Q64" i="13" s="1"/>
  <c r="N64" i="13"/>
  <c r="O64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18" i="13" a="1"/>
  <c r="K18" i="13" s="1"/>
  <c r="I18" i="13"/>
  <c r="Q18" i="13" s="1"/>
  <c r="N18" i="13"/>
  <c r="O18" i="13"/>
  <c r="K7" i="13" a="1"/>
  <c r="K7" i="13" s="1"/>
  <c r="I7" i="13"/>
  <c r="Q7" i="13" s="1"/>
  <c r="N7" i="13"/>
  <c r="O7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52" i="13" a="1"/>
  <c r="K52" i="13" s="1"/>
  <c r="I52" i="13"/>
  <c r="Q52" i="13" s="1"/>
  <c r="N52" i="13"/>
  <c r="O52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27" i="13" a="1"/>
  <c r="K27" i="13" s="1"/>
  <c r="I27" i="13"/>
  <c r="Q27" i="13" s="1"/>
  <c r="N27" i="13"/>
  <c r="O27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17" i="13" a="1"/>
  <c r="K17" i="13" s="1"/>
  <c r="I17" i="13"/>
  <c r="Q17" i="13" s="1"/>
  <c r="N17" i="13"/>
  <c r="O17" i="13"/>
  <c r="K6" i="13" a="1"/>
  <c r="K6" i="13" s="1"/>
  <c r="I6" i="13"/>
  <c r="Q6" i="13" s="1"/>
  <c r="N6" i="13"/>
  <c r="O6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52" i="13"/>
  <c r="F52" i="13"/>
  <c r="G52" i="13"/>
  <c r="E40" i="13"/>
  <c r="F40" i="13"/>
  <c r="G40" i="13"/>
  <c r="E28" i="13"/>
  <c r="F28" i="13"/>
  <c r="G28" i="13"/>
  <c r="E16" i="13"/>
  <c r="F16" i="13"/>
  <c r="G16" i="13"/>
  <c r="E5" i="13"/>
  <c r="F5" i="13"/>
  <c r="G5" i="13"/>
  <c r="E65" i="13"/>
  <c r="F65" i="13"/>
  <c r="G65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51" i="13"/>
  <c r="G51" i="13"/>
  <c r="E51" i="13"/>
  <c r="F39" i="13"/>
  <c r="G39" i="13"/>
  <c r="E39" i="13"/>
  <c r="F27" i="13"/>
  <c r="G27" i="13"/>
  <c r="E27" i="13"/>
  <c r="F15" i="13"/>
  <c r="G15" i="13"/>
  <c r="E15" i="13"/>
  <c r="F4" i="13"/>
  <c r="G4" i="13"/>
  <c r="E4" i="13"/>
  <c r="F64" i="13"/>
  <c r="G64" i="13"/>
  <c r="E64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48" i="13"/>
  <c r="E48" i="13"/>
  <c r="G48" i="13"/>
  <c r="E36" i="13"/>
  <c r="F36" i="13"/>
  <c r="G36" i="13"/>
  <c r="E24" i="13"/>
  <c r="F24" i="13"/>
  <c r="G24" i="13"/>
  <c r="E12" i="13"/>
  <c r="F12" i="13"/>
  <c r="G12" i="13"/>
  <c r="E73" i="13"/>
  <c r="F73" i="13"/>
  <c r="G73" i="13"/>
  <c r="E61" i="13"/>
  <c r="F61" i="13"/>
  <c r="G61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13" i="13"/>
  <c r="E13" i="13"/>
  <c r="F13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47" i="13"/>
  <c r="F47" i="13"/>
  <c r="G47" i="13"/>
  <c r="E35" i="13"/>
  <c r="F35" i="13"/>
  <c r="G35" i="13"/>
  <c r="E23" i="13"/>
  <c r="F23" i="13"/>
  <c r="G23" i="13"/>
  <c r="E11" i="13"/>
  <c r="F11" i="13"/>
  <c r="G11" i="13"/>
  <c r="E72" i="13"/>
  <c r="F72" i="13"/>
  <c r="G72" i="13"/>
  <c r="E60" i="13"/>
  <c r="F60" i="13"/>
  <c r="G60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46" i="13"/>
  <c r="G46" i="13"/>
  <c r="E46" i="13"/>
  <c r="F34" i="13"/>
  <c r="G34" i="13"/>
  <c r="E34" i="13"/>
  <c r="F22" i="13"/>
  <c r="G22" i="13"/>
  <c r="E22" i="13"/>
  <c r="F10" i="13"/>
  <c r="G10" i="13"/>
  <c r="E10" i="13"/>
  <c r="F71" i="13"/>
  <c r="G71" i="13"/>
  <c r="E71" i="13"/>
  <c r="F59" i="13"/>
  <c r="G59" i="13"/>
  <c r="E59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50" i="13"/>
  <c r="G50" i="13"/>
  <c r="F50" i="13"/>
  <c r="E63" i="13"/>
  <c r="F63" i="13"/>
  <c r="G63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49" i="13"/>
  <c r="E49" i="13"/>
  <c r="F49" i="13"/>
  <c r="G62" i="13"/>
  <c r="E62" i="13"/>
  <c r="F62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45" i="13"/>
  <c r="G45" i="13"/>
  <c r="E45" i="13"/>
  <c r="E33" i="13"/>
  <c r="F33" i="13"/>
  <c r="G33" i="13"/>
  <c r="E21" i="13"/>
  <c r="F21" i="13"/>
  <c r="G21" i="13"/>
  <c r="E9" i="13"/>
  <c r="F9" i="13"/>
  <c r="G9" i="13"/>
  <c r="E70" i="13"/>
  <c r="F70" i="13"/>
  <c r="G70" i="13"/>
  <c r="E58" i="13"/>
  <c r="F58" i="13"/>
  <c r="G58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26" i="13"/>
  <c r="F26" i="13"/>
  <c r="G26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44" i="13"/>
  <c r="E44" i="13"/>
  <c r="F44" i="13"/>
  <c r="G32" i="13"/>
  <c r="E32" i="13"/>
  <c r="F32" i="13"/>
  <c r="G20" i="13"/>
  <c r="E20" i="13"/>
  <c r="F20" i="13"/>
  <c r="G3" i="13"/>
  <c r="E3" i="13"/>
  <c r="F3" i="13"/>
  <c r="G69" i="13"/>
  <c r="E69" i="13"/>
  <c r="F69" i="13"/>
  <c r="G57" i="13"/>
  <c r="E57" i="13"/>
  <c r="F57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75" i="13"/>
  <c r="F75" i="13"/>
  <c r="G75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37" i="13"/>
  <c r="E37" i="13"/>
  <c r="F37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43" i="13"/>
  <c r="G43" i="13"/>
  <c r="F43" i="13"/>
  <c r="E31" i="13"/>
  <c r="F31" i="13"/>
  <c r="G31" i="13"/>
  <c r="E19" i="13"/>
  <c r="F19" i="13"/>
  <c r="G19" i="13"/>
  <c r="E8" i="13"/>
  <c r="F8" i="13"/>
  <c r="G8" i="13"/>
  <c r="E68" i="13"/>
  <c r="F68" i="13"/>
  <c r="G68" i="13"/>
  <c r="E56" i="13"/>
  <c r="F56" i="13"/>
  <c r="G56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14" i="13"/>
  <c r="F14" i="13"/>
  <c r="G14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25" i="13"/>
  <c r="E25" i="13"/>
  <c r="F25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42" i="13"/>
  <c r="E42" i="13"/>
  <c r="G42" i="13"/>
  <c r="E30" i="13"/>
  <c r="F30" i="13"/>
  <c r="G30" i="13"/>
  <c r="E18" i="13"/>
  <c r="F18" i="13"/>
  <c r="G18" i="13"/>
  <c r="E7" i="13"/>
  <c r="F7" i="13"/>
  <c r="G7" i="13"/>
  <c r="E67" i="13"/>
  <c r="F67" i="13"/>
  <c r="G67" i="13"/>
  <c r="E55" i="13"/>
  <c r="F55" i="13"/>
  <c r="G55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38" i="13"/>
  <c r="F38" i="13"/>
  <c r="G38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74" i="13"/>
  <c r="E74" i="13"/>
  <c r="F7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41" i="13"/>
  <c r="F41" i="13"/>
  <c r="G41" i="13"/>
  <c r="E29" i="13"/>
  <c r="F29" i="13"/>
  <c r="G29" i="13"/>
  <c r="E17" i="13"/>
  <c r="F17" i="13"/>
  <c r="G17" i="13"/>
  <c r="E6" i="13"/>
  <c r="F6" i="13"/>
  <c r="G6" i="13"/>
  <c r="E66" i="13"/>
  <c r="F66" i="13"/>
  <c r="G66" i="13"/>
  <c r="E54" i="13"/>
  <c r="F54" i="13"/>
  <c r="G54" i="13"/>
  <c r="G53" i="13"/>
  <c r="F53" i="13"/>
  <c r="E53" i="13"/>
  <c r="P222" i="13" l="1"/>
  <c r="P210" i="13"/>
  <c r="P256" i="13"/>
  <c r="P258" i="13"/>
  <c r="P614" i="13"/>
  <c r="P463" i="13"/>
  <c r="P631" i="13"/>
  <c r="P225" i="13"/>
  <c r="P399" i="13"/>
  <c r="P20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50" i="13"/>
  <c r="P431" i="13"/>
  <c r="P550" i="13"/>
  <c r="P702" i="13"/>
  <c r="P91" i="13"/>
  <c r="P350" i="13"/>
  <c r="P628" i="13"/>
  <c r="P643" i="13"/>
  <c r="P443" i="13"/>
  <c r="P110" i="13"/>
  <c r="P221" i="13"/>
  <c r="P56" i="13"/>
  <c r="P438" i="13"/>
  <c r="P300" i="13"/>
  <c r="P217" i="13"/>
  <c r="P284" i="13"/>
  <c r="P633" i="13"/>
  <c r="P119" i="13"/>
  <c r="P263" i="13"/>
  <c r="P578" i="13"/>
  <c r="P57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42" i="13"/>
  <c r="P89" i="13"/>
  <c r="P750" i="13"/>
  <c r="P189" i="13"/>
  <c r="P135" i="13"/>
  <c r="P31" i="13"/>
  <c r="P198" i="13"/>
  <c r="P393" i="13"/>
  <c r="P769" i="13"/>
  <c r="P738" i="13"/>
  <c r="P46" i="13"/>
  <c r="P587" i="13"/>
  <c r="P370" i="13"/>
  <c r="P514" i="13"/>
  <c r="P122" i="13"/>
  <c r="P661" i="13"/>
  <c r="P636" i="13"/>
  <c r="P184" i="13"/>
  <c r="P556" i="13"/>
  <c r="P700" i="13"/>
  <c r="P141" i="13"/>
  <c r="P418" i="13"/>
  <c r="P5" i="13"/>
  <c r="P84" i="13"/>
  <c r="P616" i="13"/>
  <c r="P647" i="13"/>
  <c r="P74" i="13"/>
  <c r="P435" i="13"/>
  <c r="P678" i="13"/>
  <c r="P635" i="13"/>
  <c r="P115" i="13"/>
  <c r="P499" i="13"/>
  <c r="P715" i="13"/>
  <c r="P694" i="13"/>
  <c r="P168" i="13"/>
  <c r="P49" i="13"/>
  <c r="P768" i="13"/>
  <c r="P453" i="13"/>
  <c r="P274" i="13"/>
  <c r="P13" i="13"/>
  <c r="P170" i="13"/>
  <c r="P351" i="13"/>
  <c r="P387" i="13"/>
  <c r="P471" i="13"/>
  <c r="P223" i="13"/>
  <c r="P70" i="13"/>
  <c r="P11" i="13"/>
  <c r="P551" i="13"/>
  <c r="P4" i="13"/>
  <c r="P160" i="13"/>
  <c r="P304" i="13"/>
  <c r="P449" i="13"/>
  <c r="P726" i="13"/>
  <c r="P126" i="13"/>
  <c r="P151" i="13"/>
  <c r="P439" i="13"/>
  <c r="P26" i="13"/>
  <c r="P733" i="13"/>
  <c r="P116" i="13"/>
  <c r="P584" i="13"/>
  <c r="P680" i="13"/>
  <c r="P519" i="13"/>
  <c r="P201" i="13"/>
  <c r="P467" i="13"/>
  <c r="P60" i="13"/>
  <c r="P190" i="13"/>
  <c r="P394" i="13"/>
  <c r="P538" i="13"/>
  <c r="P95" i="13"/>
  <c r="P239" i="13"/>
  <c r="P734" i="13"/>
  <c r="P207" i="13"/>
  <c r="P243" i="13"/>
  <c r="P568" i="13"/>
  <c r="P652" i="13"/>
  <c r="P173" i="13"/>
  <c r="P44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22" i="13"/>
  <c r="P369" i="13"/>
  <c r="P490" i="13"/>
  <c r="P719" i="13"/>
  <c r="P107" i="13"/>
  <c r="P302" i="13"/>
  <c r="P516" i="13"/>
  <c r="P51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69" i="13"/>
  <c r="P649" i="13"/>
  <c r="P308" i="13"/>
  <c r="P324" i="13"/>
  <c r="P286" i="13"/>
  <c r="P322" i="13"/>
  <c r="P574" i="13"/>
  <c r="P539" i="13"/>
  <c r="P638" i="13"/>
  <c r="P722" i="13"/>
  <c r="P604" i="13"/>
  <c r="P411" i="13"/>
  <c r="P71" i="13"/>
  <c r="P143" i="13"/>
  <c r="P580" i="13"/>
  <c r="P766" i="13"/>
  <c r="P245" i="13"/>
  <c r="P8" i="13"/>
  <c r="P462" i="13"/>
  <c r="P247" i="13"/>
  <c r="P343" i="13"/>
  <c r="P523" i="13"/>
  <c r="P360" i="13"/>
  <c r="P21" i="13"/>
  <c r="P552" i="13"/>
  <c r="P697" i="13"/>
  <c r="P597" i="13"/>
  <c r="P216" i="13"/>
  <c r="P35" i="13"/>
  <c r="P154" i="13"/>
  <c r="P442" i="13"/>
  <c r="P27" i="13"/>
  <c r="P134" i="13"/>
  <c r="P662" i="13"/>
  <c r="P28" i="13"/>
  <c r="P231" i="13"/>
  <c r="P329" i="13"/>
  <c r="P527" i="13"/>
  <c r="P66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41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25" i="13"/>
  <c r="P390" i="13"/>
  <c r="P717" i="13"/>
  <c r="P37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75" i="13"/>
  <c r="P229" i="13"/>
  <c r="P344" i="13"/>
  <c r="P237" i="13"/>
  <c r="P385" i="13"/>
  <c r="P352" i="13"/>
  <c r="P185" i="13"/>
  <c r="P305" i="13"/>
  <c r="P669" i="13"/>
  <c r="P17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14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" i="13"/>
  <c r="P32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53" i="13"/>
  <c r="P328" i="13"/>
  <c r="P640" i="13"/>
  <c r="P664" i="13"/>
  <c r="P688" i="13"/>
  <c r="P712" i="13"/>
  <c r="P67" i="13"/>
  <c r="P18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72" i="13"/>
  <c r="P23" i="13"/>
  <c r="P47" i="13"/>
  <c r="P94" i="13"/>
  <c r="P118" i="13"/>
  <c r="P142" i="13"/>
  <c r="P166" i="13"/>
  <c r="P252" i="13"/>
  <c r="P504" i="13"/>
  <c r="P756" i="13"/>
  <c r="P241" i="13"/>
  <c r="P735" i="13"/>
  <c r="P73" i="13"/>
  <c r="P24" i="13"/>
  <c r="P167" i="13"/>
  <c r="P191" i="13"/>
  <c r="P287" i="13"/>
  <c r="P311" i="13"/>
  <c r="P335" i="13"/>
  <c r="P264" i="13"/>
  <c r="P648" i="13"/>
  <c r="P325" i="13"/>
  <c r="P567" i="13"/>
  <c r="P194" i="13"/>
  <c r="P602" i="13"/>
  <c r="P52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65" i="13"/>
  <c r="P16" i="13"/>
  <c r="P40" i="13"/>
  <c r="P111" i="13"/>
  <c r="P183" i="13"/>
  <c r="P282" i="13"/>
  <c r="P433" i="13"/>
  <c r="P163" i="13"/>
  <c r="P307" i="13"/>
  <c r="P403" i="13"/>
  <c r="P58" i="13"/>
  <c r="P9" i="13"/>
  <c r="P752" i="13"/>
  <c r="P720" i="13"/>
  <c r="P59" i="13"/>
  <c r="P196" i="13"/>
  <c r="P681" i="13"/>
  <c r="P445" i="13"/>
  <c r="P55" i="13"/>
  <c r="P7" i="13"/>
  <c r="P30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62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48" i="13"/>
  <c r="P671" i="13"/>
  <c r="P64" i="13"/>
  <c r="P15" i="13"/>
  <c r="P39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33" i="13"/>
  <c r="P357" i="13"/>
  <c r="P417" i="13"/>
  <c r="P63" i="13"/>
  <c r="P10" i="13"/>
  <c r="P34" i="13"/>
  <c r="P537" i="13"/>
  <c r="P670" i="13"/>
  <c r="P566" i="13"/>
  <c r="P590" i="13"/>
  <c r="P54" i="13"/>
  <c r="P6" i="13"/>
  <c r="P29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38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68" i="13"/>
  <c r="P19" i="13"/>
  <c r="P43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45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61" i="13"/>
  <c r="P12" i="13"/>
  <c r="P36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J373" i="13" a="1"/>
  <c r="J244" i="13" a="1"/>
  <c r="J562" i="13" a="1"/>
  <c r="J741" i="13" a="1"/>
  <c r="J199" i="13" a="1"/>
  <c r="J669" i="13" a="1"/>
  <c r="J419" i="13" a="1"/>
  <c r="J674" i="13" a="1"/>
  <c r="J292" i="13" a="1"/>
  <c r="J345" i="13" a="1"/>
  <c r="J403" i="13" a="1"/>
  <c r="J27" i="13" a="1"/>
  <c r="J102" i="13" a="1"/>
  <c r="J573" i="13" a="1"/>
  <c r="J212" i="13" a="1"/>
  <c r="J500" i="13" a="1"/>
  <c r="J550" i="13" a="1"/>
  <c r="J445" i="13" a="1"/>
  <c r="J548" i="13" a="1"/>
  <c r="J71" i="13" a="1"/>
  <c r="J280" i="13" a="1"/>
  <c r="J314" i="13" a="1"/>
  <c r="J319" i="13" a="1"/>
  <c r="J203" i="13" a="1"/>
  <c r="J673" i="13" a="1"/>
  <c r="J736" i="13" a="1"/>
  <c r="J719" i="13" a="1"/>
  <c r="J337" i="13" a="1"/>
  <c r="J33" i="13" a="1"/>
  <c r="J171" i="13" a="1"/>
  <c r="J619" i="13" a="1"/>
  <c r="J636" i="13" a="1"/>
  <c r="J487" i="13" a="1"/>
  <c r="J711" i="13" a="1"/>
  <c r="J406" i="13" a="1"/>
  <c r="J452" i="13" a="1"/>
  <c r="J764" i="13" a="1"/>
  <c r="J526" i="13" a="1"/>
  <c r="J58" i="13" a="1"/>
  <c r="J426" i="13" a="1"/>
  <c r="J752" i="13" a="1"/>
  <c r="J508" i="13" a="1"/>
  <c r="J727" i="13" a="1"/>
  <c r="J245" i="13" a="1"/>
  <c r="J294" i="13" a="1"/>
  <c r="J402" i="13" a="1"/>
  <c r="J117" i="13" a="1"/>
  <c r="J549" i="13" a="1"/>
  <c r="J167" i="13" a="1"/>
  <c r="J348" i="13" a="1"/>
  <c r="J575" i="13" a="1"/>
  <c r="J29" i="13" a="1"/>
  <c r="J747" i="13" a="1"/>
  <c r="J765" i="13" a="1"/>
  <c r="J766" i="13" a="1"/>
  <c r="J606" i="13" a="1"/>
  <c r="J658" i="13" a="1"/>
  <c r="J637" i="13" a="1"/>
  <c r="J175" i="13" a="1"/>
  <c r="J615" i="13" a="1"/>
  <c r="J250" i="13" a="1"/>
  <c r="J274" i="13" a="1"/>
  <c r="J593" i="13" a="1"/>
  <c r="J566" i="13" a="1"/>
  <c r="J126" i="13" a="1"/>
  <c r="J59" i="13" a="1"/>
  <c r="J249" i="13" a="1"/>
  <c r="J105" i="13" a="1"/>
  <c r="J276" i="13" a="1"/>
  <c r="J399" i="13" a="1"/>
  <c r="J538" i="13" a="1"/>
  <c r="J409" i="13" a="1"/>
  <c r="J547" i="13" a="1"/>
  <c r="J160" i="13" a="1"/>
  <c r="J91" i="13" a="1"/>
  <c r="J188" i="13" a="1"/>
  <c r="J559" i="13" a="1"/>
  <c r="J536" i="13" a="1"/>
  <c r="J291" i="13" a="1"/>
  <c r="J737" i="13" a="1"/>
  <c r="J133" i="13" a="1"/>
  <c r="J451" i="13" a="1"/>
  <c r="J620" i="13" a="1"/>
  <c r="J179" i="13" a="1"/>
  <c r="J229" i="13" a="1"/>
  <c r="J290" i="13" a="1"/>
  <c r="J225" i="13" a="1"/>
  <c r="J427" i="13" a="1"/>
  <c r="J455" i="13" a="1"/>
  <c r="J535" i="13" a="1"/>
  <c r="J692" i="13" a="1"/>
  <c r="J709" i="13" a="1"/>
  <c r="J600" i="13" a="1"/>
  <c r="J57" i="13" a="1"/>
  <c r="J643" i="13" a="1"/>
  <c r="J701" i="13" a="1"/>
  <c r="J572" i="13" a="1"/>
  <c r="J716" i="13" a="1"/>
  <c r="J32" i="13" a="1"/>
  <c r="J663" i="13" a="1"/>
  <c r="J268" i="13" a="1"/>
  <c r="J414" i="13" a="1"/>
  <c r="J303" i="13" a="1"/>
  <c r="J492" i="13" a="1"/>
  <c r="J219" i="13" a="1"/>
  <c r="J695" i="13" a="1"/>
  <c r="J89" i="13" a="1"/>
  <c r="J340" i="13" a="1"/>
  <c r="J47" i="13" a="1"/>
  <c r="J678" i="13" a="1"/>
  <c r="J448" i="13" a="1"/>
  <c r="J656" i="13" a="1"/>
  <c r="J753" i="13" a="1"/>
  <c r="J564" i="13" a="1"/>
  <c r="J283" i="13" a="1"/>
  <c r="J307" i="13" a="1"/>
  <c r="J602" i="13" a="1"/>
  <c r="J23" i="13" a="1"/>
  <c r="J218" i="13" a="1"/>
  <c r="J523" i="13" a="1"/>
  <c r="J61" i="13" a="1"/>
  <c r="J79" i="13" a="1"/>
  <c r="J34" i="13" a="1"/>
  <c r="J691" i="13" a="1"/>
  <c r="J463" i="13" a="1"/>
  <c r="J378" i="13" a="1"/>
  <c r="J56" i="13" a="1"/>
  <c r="J504" i="13" a="1"/>
  <c r="J401" i="13" a="1"/>
  <c r="J131" i="13" a="1"/>
  <c r="J367" i="13" a="1"/>
  <c r="J327" i="13" a="1"/>
  <c r="J481" i="13" a="1"/>
  <c r="J262" i="13" a="1"/>
  <c r="J164" i="13" a="1"/>
  <c r="J714" i="13" a="1"/>
  <c r="J344" i="13" a="1"/>
  <c r="J60" i="13" a="1"/>
  <c r="J230" i="13" a="1"/>
  <c r="J94" i="13" a="1"/>
  <c r="J368" i="13" a="1"/>
  <c r="J484" i="13" a="1"/>
  <c r="J107" i="13" a="1"/>
  <c r="J156" i="13" a="1"/>
  <c r="J509" i="13" a="1"/>
  <c r="J392" i="13" a="1"/>
  <c r="J153" i="13" a="1"/>
  <c r="J569" i="13" a="1"/>
  <c r="J145" i="13" a="1"/>
  <c r="J472" i="13" a="1"/>
  <c r="J728" i="13" a="1"/>
  <c r="J365" i="13" a="1"/>
  <c r="J305" i="13" a="1"/>
  <c r="J287" i="13" a="1"/>
  <c r="J563" i="13" a="1"/>
  <c r="J483" i="13" a="1"/>
  <c r="J496" i="13" a="1"/>
  <c r="J717" i="13" a="1"/>
  <c r="J211" i="13" a="1"/>
  <c r="J67" i="13" a="1"/>
  <c r="J302" i="13" a="1"/>
  <c r="J742" i="13" a="1"/>
  <c r="J441" i="13" a="1"/>
  <c r="J436" i="13" a="1"/>
  <c r="J120" i="13" a="1"/>
  <c r="J690" i="13" a="1"/>
  <c r="J541" i="13" a="1"/>
  <c r="J528" i="13" a="1"/>
  <c r="J460" i="13" a="1"/>
  <c r="J339" i="13" a="1"/>
  <c r="J115" i="13" a="1"/>
  <c r="J28" i="13" a="1"/>
  <c r="J626" i="13" a="1"/>
  <c r="J601" i="13" a="1"/>
  <c r="J372" i="13" a="1"/>
  <c r="J684" i="13" a="1"/>
  <c r="J682" i="13" a="1"/>
  <c r="J607" i="13" a="1"/>
  <c r="J123" i="13" a="1"/>
  <c r="J731" i="13" a="1"/>
  <c r="J238" i="13" a="1"/>
  <c r="J568" i="13" a="1"/>
  <c r="J685" i="13" a="1"/>
  <c r="J256" i="13" a="1"/>
  <c r="J30" i="13" a="1"/>
  <c r="J103" i="13" a="1"/>
  <c r="J158" i="13" a="1"/>
  <c r="J666" i="13" a="1"/>
  <c r="J333" i="13" a="1"/>
  <c r="J579" i="13" a="1"/>
  <c r="J470" i="13" a="1"/>
  <c r="J501" i="13" a="1"/>
  <c r="J434" i="13" a="1"/>
  <c r="J476" i="13" a="1"/>
  <c r="J204" i="13" a="1"/>
  <c r="J178" i="13" a="1"/>
  <c r="J349" i="13" a="1"/>
  <c r="J582" i="13" a="1"/>
  <c r="J13" i="13" a="1"/>
  <c r="J522" i="13" a="1"/>
  <c r="J495" i="13" a="1"/>
  <c r="J286" i="13" a="1"/>
  <c r="J40" i="13" a="1"/>
  <c r="J465" i="13" a="1"/>
  <c r="J112" i="13" a="1"/>
  <c r="J154" i="13" a="1"/>
  <c r="J447" i="13" a="1"/>
  <c r="J557" i="13" a="1"/>
  <c r="J556" i="13" a="1"/>
  <c r="J347" i="13" a="1"/>
  <c r="J769" i="13" a="1"/>
  <c r="J698" i="13" a="1"/>
  <c r="J18" i="13" a="1"/>
  <c r="J754" i="13" a="1"/>
  <c r="J382" i="13" a="1"/>
  <c r="J604" i="13" a="1"/>
  <c r="J638" i="13" a="1"/>
  <c r="J629" i="13" a="1"/>
  <c r="J696" i="13" a="1"/>
  <c r="J20" i="13" a="1"/>
  <c r="J271" i="13" a="1"/>
  <c r="J35" i="13" a="1"/>
  <c r="J281" i="13" a="1"/>
  <c r="J540" i="13" a="1"/>
  <c r="J324" i="13" a="1"/>
  <c r="J322" i="13" a="1"/>
  <c r="J269" i="13" a="1"/>
  <c r="J301" i="13" a="1"/>
  <c r="J578" i="13" a="1"/>
  <c r="J15" i="13" a="1"/>
  <c r="J415" i="13" a="1"/>
  <c r="J627" i="13" a="1"/>
  <c r="J410" i="13" a="1"/>
  <c r="J469" i="13" a="1"/>
  <c r="J431" i="13" a="1"/>
  <c r="J405" i="13" a="1"/>
  <c r="J65" i="13" a="1"/>
  <c r="J660" i="13" a="1"/>
  <c r="J544" i="13" a="1"/>
  <c r="J48" i="13" a="1"/>
  <c r="J128" i="13" a="1"/>
  <c r="J122" i="13" a="1"/>
  <c r="J354" i="13" a="1"/>
  <c r="J299" i="13" a="1"/>
  <c r="J670" i="13" a="1"/>
  <c r="J258" i="13" a="1"/>
  <c r="J499" i="13" a="1"/>
  <c r="J141" i="13" a="1"/>
  <c r="J529" i="13" a="1"/>
  <c r="J9" i="13" a="1"/>
  <c r="J595" i="13" a="1"/>
  <c r="J512" i="13" a="1"/>
  <c r="J680" i="13" a="1"/>
  <c r="J267" i="13" a="1"/>
  <c r="J248" i="13" a="1"/>
  <c r="J108" i="13" a="1"/>
  <c r="J510" i="13" a="1"/>
  <c r="J261" i="13" a="1"/>
  <c r="J159" i="13" a="1"/>
  <c r="J420" i="13" a="1"/>
  <c r="J241" i="13" a="1"/>
  <c r="J493" i="13" a="1"/>
  <c r="J710" i="13" a="1"/>
  <c r="J391" i="13" a="1"/>
  <c r="J542" i="13" a="1"/>
  <c r="J462" i="13" a="1"/>
  <c r="J694" i="13" a="1"/>
  <c r="J622" i="13" a="1"/>
  <c r="J25" i="13" a="1"/>
  <c r="J21" i="13" a="1"/>
  <c r="J11" i="13" a="1"/>
  <c r="J202" i="13" a="1"/>
  <c r="J632" i="13" a="1"/>
  <c r="J80" i="13" a="1"/>
  <c r="J413" i="13" a="1"/>
  <c r="J149" i="13" a="1"/>
  <c r="J239" i="13" a="1"/>
  <c r="J689" i="13" a="1"/>
  <c r="J246" i="13" a="1"/>
  <c r="J85" i="13" a="1"/>
  <c r="J259" i="13" a="1"/>
  <c r="J497" i="13" a="1"/>
  <c r="J237" i="13" a="1"/>
  <c r="J304" i="13" a="1"/>
  <c r="J220" i="13" a="1"/>
  <c r="J43" i="13" a="1"/>
  <c r="J533" i="13" a="1"/>
  <c r="J532" i="13" a="1"/>
  <c r="J418" i="13" a="1"/>
  <c r="J45" i="13" a="1"/>
  <c r="J272" i="13" a="1"/>
  <c r="J679" i="13" a="1"/>
  <c r="J693" i="13" a="1"/>
  <c r="J725" i="13" a="1"/>
  <c r="J712" i="13" a="1"/>
  <c r="J681" i="13" a="1"/>
  <c r="J385" i="13" a="1"/>
  <c r="J429" i="13" a="1"/>
  <c r="J645" i="13" a="1"/>
  <c r="J99" i="13" a="1"/>
  <c r="J662" i="13" a="1"/>
  <c r="J478" i="13" a="1"/>
  <c r="J598" i="13" a="1"/>
  <c r="J633" i="13" a="1"/>
  <c r="J422" i="13" a="1"/>
  <c r="J7" i="13" a="1"/>
  <c r="J350" i="13" a="1"/>
  <c r="J49" i="13" a="1"/>
  <c r="J659" i="13" a="1"/>
  <c r="J8" i="13" a="1"/>
  <c r="J95" i="13" a="1"/>
  <c r="J614" i="13" a="1"/>
  <c r="J358" i="13" a="1"/>
  <c r="J336" i="13" a="1"/>
  <c r="J513" i="13" a="1"/>
  <c r="J66" i="13" a="1"/>
  <c r="J369" i="13" a="1"/>
  <c r="J652" i="13" a="1"/>
  <c r="J672" i="13" a="1"/>
  <c r="J454" i="13" a="1"/>
  <c r="J173" i="13" a="1"/>
  <c r="J453" i="13" a="1"/>
  <c r="J308" i="13" a="1"/>
  <c r="J377" i="13" a="1"/>
  <c r="J92" i="13" a="1"/>
  <c r="J113" i="13" a="1"/>
  <c r="J215" i="13" a="1"/>
  <c r="J98" i="13" a="1"/>
  <c r="J346" i="13" a="1"/>
  <c r="J335" i="13" a="1"/>
  <c r="J471" i="13" a="1"/>
  <c r="J146" i="13" a="1"/>
  <c r="J285" i="13" a="1"/>
  <c r="J628" i="13" a="1"/>
  <c r="J296" i="13" a="1"/>
  <c r="J621" i="13" a="1"/>
  <c r="J180" i="13" a="1"/>
  <c r="J226" i="13" a="1"/>
  <c r="J744" i="13" a="1"/>
  <c r="J288" i="13" a="1"/>
  <c r="J4" i="13" a="1"/>
  <c r="J74" i="13" a="1"/>
  <c r="J521" i="13" a="1"/>
  <c r="J646" i="13" a="1"/>
  <c r="J584" i="13" a="1"/>
  <c r="J449" i="13" a="1"/>
  <c r="J623" i="13" a="1"/>
  <c r="J456" i="13" a="1"/>
  <c r="J312" i="13" a="1"/>
  <c r="J174" i="13" a="1"/>
  <c r="J134" i="13" a="1"/>
  <c r="J468" i="13" a="1"/>
  <c r="J383" i="13" a="1"/>
  <c r="J760" i="13" a="1"/>
  <c r="J730" i="13" a="1"/>
  <c r="J355" i="13" a="1"/>
  <c r="J612" i="13" a="1"/>
  <c r="J14" i="13" a="1"/>
  <c r="J197" i="13" a="1"/>
  <c r="J38" i="13" a="1"/>
  <c r="J641" i="13" a="1"/>
  <c r="J433" i="13" a="1"/>
  <c r="J297" i="13" a="1"/>
  <c r="J657" i="13" a="1"/>
  <c r="J6" i="13" a="1"/>
  <c r="J715" i="13" a="1"/>
  <c r="J388" i="13" a="1"/>
  <c r="J284" i="13" a="1"/>
  <c r="J751" i="13" a="1"/>
  <c r="J686" i="13" a="1"/>
  <c r="J341" i="13" a="1"/>
  <c r="J5" i="13" a="1"/>
  <c r="J412" i="13" a="1"/>
  <c r="J311" i="13" a="1"/>
  <c r="J88" i="13" a="1"/>
  <c r="J194" i="13" a="1"/>
  <c r="J699" i="13" a="1"/>
  <c r="J553" i="13" a="1"/>
  <c r="J724" i="13" a="1"/>
  <c r="J277" i="13" a="1"/>
  <c r="J458" i="13" a="1"/>
  <c r="J594" i="13" a="1"/>
  <c r="J233" i="13" a="1"/>
  <c r="J748" i="13" a="1"/>
  <c r="J332" i="13" a="1"/>
  <c r="J55" i="13" a="1"/>
  <c r="J155" i="13" a="1"/>
  <c r="J143" i="13" a="1"/>
  <c r="J51" i="13" a="1"/>
  <c r="J411" i="13" a="1"/>
  <c r="J73" i="13" a="1"/>
  <c r="J93" i="13" a="1"/>
  <c r="J317" i="13" a="1"/>
  <c r="J423" i="13" a="1"/>
  <c r="J514" i="13" a="1"/>
  <c r="J148" i="13" a="1"/>
  <c r="J209" i="13" a="1"/>
  <c r="J634" i="13" a="1"/>
  <c r="J580" i="13" a="1"/>
  <c r="J642" i="13" a="1"/>
  <c r="J475" i="13" a="1"/>
  <c r="J400" i="13" a="1"/>
  <c r="J138" i="13" a="1"/>
  <c r="J191" i="13" a="1"/>
  <c r="J222" i="13" a="1"/>
  <c r="J726" i="13" a="1"/>
  <c r="J254" i="13" a="1"/>
  <c r="J708" i="13" a="1"/>
  <c r="J83" i="13" a="1"/>
  <c r="J688" i="13" a="1"/>
  <c r="J565" i="13" a="1"/>
  <c r="J424" i="13" a="1"/>
  <c r="J216" i="13" a="1"/>
  <c r="J334" i="13" a="1"/>
  <c r="J198" i="13" a="1"/>
  <c r="J761" i="13" a="1"/>
  <c r="J551" i="13" a="1"/>
  <c r="J221" i="13" a="1"/>
  <c r="J502" i="13" a="1"/>
  <c r="J19" i="13" a="1"/>
  <c r="J356" i="13" a="1"/>
  <c r="J743" i="13" a="1"/>
  <c r="J106" i="13" a="1"/>
  <c r="J596" i="13" a="1"/>
  <c r="J177" i="13" a="1"/>
  <c r="J353" i="13" a="1"/>
  <c r="J704" i="13" a="1"/>
  <c r="J295" i="13" a="1"/>
  <c r="J370" i="13" a="1"/>
  <c r="J323" i="13" a="1"/>
  <c r="J298" i="13" a="1"/>
  <c r="J374" i="13" a="1"/>
  <c r="J490" i="13" a="1"/>
  <c r="J466" i="13" a="1"/>
  <c r="J570" i="13" a="1"/>
  <c r="J494" i="13" a="1"/>
  <c r="J282" i="13" a="1"/>
  <c r="J477" i="13" a="1"/>
  <c r="J552" i="13" a="1"/>
  <c r="J315" i="13" a="1"/>
  <c r="J82" i="13" a="1"/>
  <c r="J142" i="13" a="1"/>
  <c r="J342" i="13" a="1"/>
  <c r="J505" i="13" a="1"/>
  <c r="J721" i="13" a="1"/>
  <c r="J137" i="13" a="1"/>
  <c r="J539" i="13" a="1"/>
  <c r="J12" i="13" a="1"/>
  <c r="J381" i="13" a="1"/>
  <c r="J366" i="13" a="1"/>
  <c r="J376" i="13" a="1"/>
  <c r="J671" i="13" a="1"/>
  <c r="J196" i="13" a="1"/>
  <c r="J444" i="13" a="1"/>
  <c r="J163" i="13" a="1"/>
  <c r="J135" i="13" a="1"/>
  <c r="J69" i="13" a="1"/>
  <c r="J546" i="13" a="1"/>
  <c r="J590" i="13" a="1"/>
  <c r="J265" i="13" a="1"/>
  <c r="J756" i="13" a="1"/>
  <c r="J252" i="13" a="1"/>
  <c r="J648" i="13" a="1"/>
  <c r="J390" i="13" a="1"/>
  <c r="J251" i="13" a="1"/>
  <c r="J588" i="13" a="1"/>
  <c r="J459" i="13" a="1"/>
  <c r="J201" i="13" a="1"/>
  <c r="J125" i="13" a="1"/>
  <c r="J733" i="13" a="1"/>
  <c r="J136" i="13" a="1"/>
  <c r="J217" i="13" a="1"/>
  <c r="J746" i="13" a="1"/>
  <c r="J647" i="13" a="1"/>
  <c r="J343" i="13" a="1"/>
  <c r="J110" i="13" a="1"/>
  <c r="J77" i="13" a="1"/>
  <c r="J124" i="13" a="1"/>
  <c r="J357" i="13" a="1"/>
  <c r="J253" i="13" a="1"/>
  <c r="J486" i="13" a="1"/>
  <c r="J309" i="13" a="1"/>
  <c r="J583" i="13" a="1"/>
  <c r="J313" i="13" a="1"/>
  <c r="J190" i="13" a="1"/>
  <c r="J488" i="13" a="1"/>
  <c r="J537" i="13" a="1"/>
  <c r="J320" i="13" a="1"/>
  <c r="J745" i="13" a="1"/>
  <c r="J396" i="13" a="1"/>
  <c r="J325" i="13" a="1"/>
  <c r="J26" i="13" a="1"/>
  <c r="J228" i="13" a="1"/>
  <c r="J187" i="13" a="1"/>
  <c r="J338" i="13" a="1"/>
  <c r="J591" i="13" a="1"/>
  <c r="J310" i="13" a="1"/>
  <c r="J517" i="13" a="1"/>
  <c r="J184" i="13" a="1"/>
  <c r="J661" i="13" a="1"/>
  <c r="J395" i="13" a="1"/>
  <c r="J24" i="13" a="1"/>
  <c r="J240" i="13" a="1"/>
  <c r="J687" i="13" a="1"/>
  <c r="J519" i="13" a="1"/>
  <c r="J260" i="13" a="1"/>
  <c r="J119" i="13" a="1"/>
  <c r="J54" i="13" a="1"/>
  <c r="J676" i="13" a="1"/>
  <c r="J665" i="13" a="1"/>
  <c r="J36" i="13" a="1"/>
  <c r="J157" i="13" a="1"/>
  <c r="J166" i="13" a="1"/>
  <c r="J739" i="13" a="1"/>
  <c r="J150" i="13" a="1"/>
  <c r="J44" i="13" a="1"/>
  <c r="J10" i="13" a="1"/>
  <c r="J16" i="13" a="1"/>
  <c r="J461" i="13" a="1"/>
  <c r="J232" i="13" a="1"/>
  <c r="J393" i="13" a="1"/>
  <c r="J664" i="13" a="1"/>
  <c r="J72" i="13" a="1"/>
  <c r="J270" i="13" a="1"/>
  <c r="J464" i="13" a="1"/>
  <c r="J129" i="13" a="1"/>
  <c r="J723" i="13" a="1"/>
  <c r="J762" i="13" a="1"/>
  <c r="J625" i="13" a="1"/>
  <c r="J482" i="13" a="1"/>
  <c r="J435" i="13" a="1"/>
  <c r="J118" i="13" a="1"/>
  <c r="J651" i="13" a="1"/>
  <c r="J408" i="13" a="1"/>
  <c r="J702" i="13" a="1"/>
  <c r="J603" i="13" a="1"/>
  <c r="J554" i="13" a="1"/>
  <c r="J683" i="13" a="1"/>
  <c r="J675" i="13" a="1"/>
  <c r="J375" i="13" a="1"/>
  <c r="J169" i="13" a="1"/>
  <c r="J442" i="13" a="1"/>
  <c r="J121" i="13" a="1"/>
  <c r="J195" i="13" a="1"/>
  <c r="J618" i="13" a="1"/>
  <c r="J360" i="13" a="1"/>
  <c r="J139" i="13" a="1"/>
  <c r="J161" i="13" a="1"/>
  <c r="J738" i="13" a="1"/>
  <c r="J234" i="13" a="1"/>
  <c r="J293" i="13" a="1"/>
  <c r="J597" i="13" a="1"/>
  <c r="J630" i="13" a="1"/>
  <c r="J398" i="13" a="1"/>
  <c r="J62" i="13" a="1"/>
  <c r="J386" i="13" a="1"/>
  <c r="J480" i="13" a="1"/>
  <c r="J654" i="13" a="1"/>
  <c r="J84" i="13" a="1"/>
  <c r="J631" i="13" a="1"/>
  <c r="J172" i="13" a="1"/>
  <c r="J213" i="13" a="1"/>
  <c r="J571" i="13" a="1"/>
  <c r="J264" i="13" a="1"/>
  <c r="J208" i="13" a="1"/>
  <c r="J101" i="13" a="1"/>
  <c r="J560" i="13" a="1"/>
  <c r="J326" i="13" a="1"/>
  <c r="J586" i="13" a="1"/>
  <c r="J587" i="13" a="1"/>
  <c r="J589" i="13" a="1"/>
  <c r="J379" i="13" a="1"/>
  <c r="J53" i="13" a="1"/>
  <c r="J193" i="13" a="1"/>
  <c r="J520" i="13" a="1"/>
  <c r="J147" i="13" a="1"/>
  <c r="J182" i="13" a="1"/>
  <c r="J278" i="13" a="1"/>
  <c r="J770" i="13" a="1"/>
  <c r="J87" i="13" a="1"/>
  <c r="J151" i="13" a="1"/>
  <c r="J380" i="13" a="1"/>
  <c r="J706" i="13" a="1"/>
  <c r="J653" i="13" a="1"/>
  <c r="J668" i="13" a="1"/>
  <c r="J224" i="13" a="1"/>
  <c r="J183" i="13" a="1"/>
  <c r="J518" i="13" a="1"/>
  <c r="J530" i="13" a="1"/>
  <c r="J639" i="13" a="1"/>
  <c r="J75" i="13" a="1"/>
  <c r="J430" i="13" a="1"/>
  <c r="J677" i="13" a="1"/>
  <c r="J247" i="13" a="1"/>
  <c r="J300" i="13" a="1"/>
  <c r="J609" i="13" a="1"/>
  <c r="J545" i="13" a="1"/>
  <c r="J140" i="13" a="1"/>
  <c r="J577" i="13" a="1"/>
  <c r="J515" i="13" a="1"/>
  <c r="J289" i="13" a="1"/>
  <c r="J318" i="13" a="1"/>
  <c r="J255" i="13" a="1"/>
  <c r="J243" i="13" a="1"/>
  <c r="J205" i="13" a="1"/>
  <c r="J362" i="13" a="1"/>
  <c r="J76" i="13" a="1"/>
  <c r="J443" i="13" a="1"/>
  <c r="J576" i="13" a="1"/>
  <c r="J100" i="13" a="1"/>
  <c r="J516" i="13" a="1"/>
  <c r="J655" i="13" a="1"/>
  <c r="J473" i="13" a="1"/>
  <c r="J96" i="13" a="1"/>
  <c r="J567" i="13" a="1"/>
  <c r="J114" i="13" a="1"/>
  <c r="J130" i="13" a="1"/>
  <c r="J352" i="13" a="1"/>
  <c r="J755" i="13" a="1"/>
  <c r="J437" i="13" a="1"/>
  <c r="J165" i="13" a="1"/>
  <c r="J394" i="13" a="1"/>
  <c r="J81" i="13" a="1"/>
  <c r="J768" i="13" a="1"/>
  <c r="J52" i="13" a="1"/>
  <c r="J763" i="13" a="1"/>
  <c r="J111" i="13" a="1"/>
  <c r="J104" i="13" a="1"/>
  <c r="J446" i="13" a="1"/>
  <c r="J50" i="13" a="1"/>
  <c r="J359" i="13" a="1"/>
  <c r="J713" i="13" a="1"/>
  <c r="J759" i="13" a="1"/>
  <c r="J543" i="13" a="1"/>
  <c r="J86" i="13" a="1"/>
  <c r="J168" i="13" a="1"/>
  <c r="J525" i="13" a="1"/>
  <c r="J266" i="13" a="1"/>
  <c r="J331" i="13" a="1"/>
  <c r="J185" i="13" a="1"/>
  <c r="J511" i="13" a="1"/>
  <c r="J31" i="13" a="1"/>
  <c r="J210" i="13" a="1"/>
  <c r="J227" i="13" a="1"/>
  <c r="J306" i="13" a="1"/>
  <c r="J489" i="13" a="1"/>
  <c r="J132" i="13" a="1"/>
  <c r="J635" i="13" a="1"/>
  <c r="J236" i="13" a="1"/>
  <c r="J371" i="13" a="1"/>
  <c r="J735" i="13" a="1"/>
  <c r="J667" i="13" a="1"/>
  <c r="J474" i="13" a="1"/>
  <c r="J68" i="13" a="1"/>
  <c r="J273" i="13" a="1"/>
  <c r="J432" i="13" a="1"/>
  <c r="J176" i="13" a="1"/>
  <c r="J503" i="13" a="1"/>
  <c r="J200" i="13" a="1"/>
  <c r="J697" i="13" a="1"/>
  <c r="J707" i="13" a="1"/>
  <c r="J63" i="13" a="1"/>
  <c r="J740" i="13" a="1"/>
  <c r="J491" i="13" a="1"/>
  <c r="J599" i="13" a="1"/>
  <c r="J700" i="13" a="1"/>
  <c r="J206" i="13" a="1"/>
  <c r="J231" i="13" a="1"/>
  <c r="J78" i="13" a="1"/>
  <c r="J207" i="13" a="1"/>
  <c r="J610" i="13" a="1"/>
  <c r="J404" i="13" a="1"/>
  <c r="J330" i="13" a="1"/>
  <c r="J644" i="13" a="1"/>
  <c r="J97" i="13" a="1"/>
  <c r="J507" i="13" a="1"/>
  <c r="J467" i="13" a="1"/>
  <c r="J214" i="13" a="1"/>
  <c r="J718" i="13" a="1"/>
  <c r="J506" i="13" a="1"/>
  <c r="J364" i="13" a="1"/>
  <c r="J46" i="13" a="1"/>
  <c r="J450" i="13" a="1"/>
  <c r="J22" i="13" a="1"/>
  <c r="J561" i="13" a="1"/>
  <c r="J750" i="13" a="1"/>
  <c r="J416" i="13" a="1"/>
  <c r="J613" i="13" a="1"/>
  <c r="J90" i="13" a="1"/>
  <c r="J39" i="13" a="1"/>
  <c r="J732" i="13" a="1"/>
  <c r="J223" i="13" a="1"/>
  <c r="J42" i="13" a="1"/>
  <c r="J485" i="13" a="1"/>
  <c r="J144" i="13" a="1"/>
  <c r="J329" i="13" a="1"/>
  <c r="J617" i="13" a="1"/>
  <c r="J585" i="13" a="1"/>
  <c r="J705" i="13" a="1"/>
  <c r="J279" i="13" a="1"/>
  <c r="J127" i="13" a="1"/>
  <c r="J37" i="13" a="1"/>
  <c r="J608" i="13" a="1"/>
  <c r="J257" i="13" a="1"/>
  <c r="J734" i="13" a="1"/>
  <c r="J407" i="13" a="1"/>
  <c r="J527" i="13" a="1"/>
  <c r="J351" i="13" a="1"/>
  <c r="J428" i="13" a="1"/>
  <c r="J534" i="13" a="1"/>
  <c r="J757" i="13" a="1"/>
  <c r="J421" i="13" a="1"/>
  <c r="J729" i="13" a="1"/>
  <c r="J524" i="13" a="1"/>
  <c r="J439" i="13" a="1"/>
  <c r="J531" i="13" a="1"/>
  <c r="J649" i="13" a="1"/>
  <c r="J64" i="13" a="1"/>
  <c r="J363" i="13" a="1"/>
  <c r="J152" i="13" a="1"/>
  <c r="J361" i="13" a="1"/>
  <c r="J17" i="13" a="1"/>
  <c r="J3" i="13" a="1"/>
  <c r="J650" i="13" a="1"/>
  <c r="J417" i="13" a="1"/>
  <c r="J758" i="13" a="1"/>
  <c r="J581" i="13" a="1"/>
  <c r="J605" i="13" a="1"/>
  <c r="J440" i="13" a="1"/>
  <c r="J457" i="13" a="1"/>
  <c r="J316" i="13" a="1"/>
  <c r="J109" i="13" a="1"/>
  <c r="J389" i="13" a="1"/>
  <c r="J263" i="13" a="1"/>
  <c r="J558" i="13" a="1"/>
  <c r="J640" i="13" a="1"/>
  <c r="J749" i="13" a="1"/>
  <c r="J592" i="13" a="1"/>
  <c r="J555" i="13" a="1"/>
  <c r="J116" i="13" a="1"/>
  <c r="J181" i="13" a="1"/>
  <c r="J703" i="13" a="1"/>
  <c r="J479" i="13" a="1"/>
  <c r="J498" i="13" a="1"/>
  <c r="J722" i="13" a="1"/>
  <c r="J321" i="13" a="1"/>
  <c r="J192" i="13" a="1"/>
  <c r="J328" i="13" a="1"/>
  <c r="J41" i="13" a="1"/>
  <c r="J275" i="13" a="1"/>
  <c r="J767" i="13" a="1"/>
  <c r="J186" i="13" a="1"/>
  <c r="J438" i="13" a="1"/>
  <c r="J387" i="13" a="1"/>
  <c r="J162" i="13" a="1"/>
  <c r="J384" i="13" a="1"/>
  <c r="J720" i="13" a="1"/>
  <c r="J574" i="13" a="1"/>
  <c r="J242" i="13" a="1"/>
  <c r="J397" i="13" a="1"/>
  <c r="J425" i="13" a="1"/>
  <c r="J611" i="13" a="1"/>
  <c r="J189" i="13" a="1"/>
  <c r="J624" i="13" a="1"/>
  <c r="J170" i="13" a="1"/>
  <c r="J70" i="13" a="1"/>
  <c r="J235" i="13" a="1"/>
  <c r="J616" i="13" a="1"/>
  <c r="J616" i="13" l="1"/>
  <c r="J235" i="13"/>
  <c r="J70" i="13"/>
  <c r="J170" i="13"/>
  <c r="J624" i="13"/>
  <c r="J189" i="13"/>
  <c r="J611" i="13"/>
  <c r="J425" i="13"/>
  <c r="J397" i="13"/>
  <c r="J242" i="13"/>
  <c r="J574" i="13"/>
  <c r="J720" i="13"/>
  <c r="J384" i="13"/>
  <c r="J162" i="13"/>
  <c r="J387" i="13"/>
  <c r="J438" i="13"/>
  <c r="J186" i="13"/>
  <c r="J767" i="13"/>
  <c r="J275" i="13"/>
  <c r="J41" i="13"/>
  <c r="J328" i="13"/>
  <c r="J192" i="13"/>
  <c r="J321" i="13"/>
  <c r="J722" i="13"/>
  <c r="J498" i="13"/>
  <c r="J479" i="13"/>
  <c r="J703" i="13"/>
  <c r="J181" i="13"/>
  <c r="J116" i="13"/>
  <c r="J555" i="13"/>
  <c r="J592" i="13"/>
  <c r="J749" i="13"/>
  <c r="J640" i="13"/>
  <c r="J558" i="13"/>
  <c r="J263" i="13"/>
  <c r="J389" i="13"/>
  <c r="J109" i="13"/>
  <c r="J316" i="13"/>
  <c r="J457" i="13"/>
  <c r="J440" i="13"/>
  <c r="J605" i="13"/>
  <c r="J581" i="13"/>
  <c r="J758" i="13"/>
  <c r="J417" i="13"/>
  <c r="J650" i="13"/>
  <c r="J3" i="13"/>
  <c r="L3" i="13" s="1" a="1"/>
  <c r="L3" i="13" s="1"/>
  <c r="J17" i="13"/>
  <c r="L17" i="13" s="1" a="1"/>
  <c r="L17" i="13" s="1"/>
  <c r="K20" i="3" s="1"/>
  <c r="J361" i="13"/>
  <c r="J152" i="13"/>
  <c r="J363" i="13"/>
  <c r="J64" i="13"/>
  <c r="J649" i="13"/>
  <c r="J531" i="13"/>
  <c r="J439" i="13"/>
  <c r="J524" i="13"/>
  <c r="J729" i="13"/>
  <c r="J421" i="13"/>
  <c r="J757" i="13"/>
  <c r="J534" i="13"/>
  <c r="J428" i="13"/>
  <c r="J351" i="13"/>
  <c r="J527" i="13"/>
  <c r="J407" i="13"/>
  <c r="J734" i="13"/>
  <c r="J257" i="13"/>
  <c r="J608" i="13"/>
  <c r="J37" i="13"/>
  <c r="J127" i="13"/>
  <c r="J279" i="13"/>
  <c r="J705" i="13"/>
  <c r="J585" i="13"/>
  <c r="J617" i="13"/>
  <c r="J329" i="13"/>
  <c r="J144" i="13"/>
  <c r="J485" i="13"/>
  <c r="J42" i="13"/>
  <c r="J223" i="13"/>
  <c r="J732" i="13"/>
  <c r="J39" i="13"/>
  <c r="J90" i="13"/>
  <c r="J613" i="13"/>
  <c r="J416" i="13"/>
  <c r="J750" i="13"/>
  <c r="J561" i="13"/>
  <c r="J22" i="13"/>
  <c r="J450" i="13"/>
  <c r="J46" i="13"/>
  <c r="J364" i="13"/>
  <c r="J506" i="13"/>
  <c r="J718" i="13"/>
  <c r="J214" i="13"/>
  <c r="J467" i="13"/>
  <c r="J507" i="13"/>
  <c r="J97" i="13"/>
  <c r="J644" i="13"/>
  <c r="J330" i="13"/>
  <c r="J404" i="13"/>
  <c r="J610" i="13"/>
  <c r="J207" i="13"/>
  <c r="J78" i="13"/>
  <c r="J231" i="13"/>
  <c r="J206" i="13"/>
  <c r="J700" i="13"/>
  <c r="J599" i="13"/>
  <c r="J491" i="13"/>
  <c r="J740" i="13"/>
  <c r="J63" i="13"/>
  <c r="J707" i="13"/>
  <c r="J697" i="13"/>
  <c r="J200" i="13"/>
  <c r="J503" i="13"/>
  <c r="J176" i="13"/>
  <c r="J432" i="13"/>
  <c r="J273" i="13"/>
  <c r="J68" i="13"/>
  <c r="J474" i="13"/>
  <c r="J667" i="13"/>
  <c r="J735" i="13"/>
  <c r="J371" i="13"/>
  <c r="J236" i="13"/>
  <c r="J635" i="13"/>
  <c r="J132" i="13"/>
  <c r="J489" i="13"/>
  <c r="J306" i="13"/>
  <c r="J227" i="13"/>
  <c r="J210" i="13"/>
  <c r="J31" i="13"/>
  <c r="J511" i="13"/>
  <c r="J185" i="13"/>
  <c r="J331" i="13"/>
  <c r="J266" i="13"/>
  <c r="J525" i="13"/>
  <c r="J168" i="13"/>
  <c r="J86" i="13"/>
  <c r="J543" i="13"/>
  <c r="J759" i="13"/>
  <c r="J713" i="13"/>
  <c r="J359" i="13"/>
  <c r="J50" i="13"/>
  <c r="J446" i="13"/>
  <c r="J104" i="13"/>
  <c r="J111" i="13"/>
  <c r="J763" i="13"/>
  <c r="J52" i="13"/>
  <c r="J768" i="13"/>
  <c r="J81" i="13"/>
  <c r="J394" i="13"/>
  <c r="J165" i="13"/>
  <c r="J437" i="13"/>
  <c r="J755" i="13"/>
  <c r="J352" i="13"/>
  <c r="J130" i="13"/>
  <c r="J114" i="13"/>
  <c r="J567" i="13"/>
  <c r="J96" i="13"/>
  <c r="J473" i="13"/>
  <c r="J655" i="13"/>
  <c r="J516" i="13"/>
  <c r="J100" i="13"/>
  <c r="J576" i="13"/>
  <c r="J443" i="13"/>
  <c r="J76" i="13"/>
  <c r="J362" i="13"/>
  <c r="J205" i="13"/>
  <c r="J243" i="13"/>
  <c r="J255" i="13"/>
  <c r="J318" i="13"/>
  <c r="J289" i="13"/>
  <c r="J515" i="13"/>
  <c r="J577" i="13"/>
  <c r="J140" i="13"/>
  <c r="J545" i="13"/>
  <c r="J609" i="13"/>
  <c r="J300" i="13"/>
  <c r="J247" i="13"/>
  <c r="J677" i="13"/>
  <c r="J430" i="13"/>
  <c r="J75" i="13"/>
  <c r="J639" i="13"/>
  <c r="J530" i="13"/>
  <c r="J518" i="13"/>
  <c r="J183" i="13"/>
  <c r="J224" i="13"/>
  <c r="J668" i="13"/>
  <c r="J653" i="13"/>
  <c r="J706" i="13"/>
  <c r="J380" i="13"/>
  <c r="J151" i="13"/>
  <c r="J87" i="13"/>
  <c r="J770" i="13"/>
  <c r="J278" i="13"/>
  <c r="J182" i="13"/>
  <c r="J147" i="13"/>
  <c r="J520" i="13"/>
  <c r="J193" i="13"/>
  <c r="J53" i="13"/>
  <c r="J379" i="13"/>
  <c r="J589" i="13"/>
  <c r="J587" i="13"/>
  <c r="J586" i="13"/>
  <c r="J326" i="13"/>
  <c r="J560" i="13"/>
  <c r="J101" i="13"/>
  <c r="J208" i="13"/>
  <c r="J264" i="13"/>
  <c r="J571" i="13"/>
  <c r="J213" i="13"/>
  <c r="J172" i="13"/>
  <c r="J631" i="13"/>
  <c r="J84" i="13"/>
  <c r="J654" i="13"/>
  <c r="J480" i="13"/>
  <c r="J386" i="13"/>
  <c r="J62" i="13"/>
  <c r="J398" i="13"/>
  <c r="J630" i="13"/>
  <c r="J597" i="13"/>
  <c r="J293" i="13"/>
  <c r="J234" i="13"/>
  <c r="J738" i="13"/>
  <c r="J161" i="13"/>
  <c r="J139" i="13"/>
  <c r="J360" i="13"/>
  <c r="J618" i="13"/>
  <c r="J195" i="13"/>
  <c r="J121" i="13"/>
  <c r="J442" i="13"/>
  <c r="J169" i="13"/>
  <c r="J375" i="13"/>
  <c r="J675" i="13"/>
  <c r="J683" i="13"/>
  <c r="J554" i="13"/>
  <c r="J603" i="13"/>
  <c r="J702" i="13"/>
  <c r="J408" i="13"/>
  <c r="J651" i="13"/>
  <c r="J118" i="13"/>
  <c r="J435" i="13"/>
  <c r="J482" i="13"/>
  <c r="J625" i="13"/>
  <c r="J762" i="13"/>
  <c r="J723" i="13"/>
  <c r="J129" i="13"/>
  <c r="J464" i="13"/>
  <c r="J270" i="13"/>
  <c r="J72" i="13"/>
  <c r="J664" i="13"/>
  <c r="J393" i="13"/>
  <c r="J232" i="13"/>
  <c r="J461" i="13"/>
  <c r="J16" i="13"/>
  <c r="L16" i="13" s="1" a="1"/>
  <c r="L16" i="13" s="1"/>
  <c r="K13" i="3" s="1"/>
  <c r="J10" i="13"/>
  <c r="J44" i="13"/>
  <c r="J150" i="13"/>
  <c r="J739" i="13"/>
  <c r="J166" i="13"/>
  <c r="J157" i="13"/>
  <c r="J36" i="13"/>
  <c r="J665" i="13"/>
  <c r="J676" i="13"/>
  <c r="J54" i="13"/>
  <c r="J119" i="13"/>
  <c r="J260" i="13"/>
  <c r="J519" i="13"/>
  <c r="J687" i="13"/>
  <c r="J240" i="13"/>
  <c r="J24" i="13"/>
  <c r="J395" i="13"/>
  <c r="J661" i="13"/>
  <c r="J184" i="13"/>
  <c r="J517" i="13"/>
  <c r="J310" i="13"/>
  <c r="J591" i="13"/>
  <c r="J338" i="13"/>
  <c r="J187" i="13"/>
  <c r="J228" i="13"/>
  <c r="J26" i="13"/>
  <c r="J325" i="13"/>
  <c r="J396" i="13"/>
  <c r="J745" i="13"/>
  <c r="J320" i="13"/>
  <c r="J537" i="13"/>
  <c r="J488" i="13"/>
  <c r="J190" i="13"/>
  <c r="J313" i="13"/>
  <c r="J583" i="13"/>
  <c r="J309" i="13"/>
  <c r="J486" i="13"/>
  <c r="J253" i="13"/>
  <c r="J357" i="13"/>
  <c r="J124" i="13"/>
  <c r="J77" i="13"/>
  <c r="J110" i="13"/>
  <c r="J343" i="13"/>
  <c r="J647" i="13"/>
  <c r="J746" i="13"/>
  <c r="J217" i="13"/>
  <c r="J136" i="13"/>
  <c r="J733" i="13"/>
  <c r="J125" i="13"/>
  <c r="J201" i="13"/>
  <c r="J459" i="13"/>
  <c r="J588" i="13"/>
  <c r="J251" i="13"/>
  <c r="J390" i="13"/>
  <c r="J648" i="13"/>
  <c r="J252" i="13"/>
  <c r="J756" i="13"/>
  <c r="J265" i="13"/>
  <c r="J590" i="13"/>
  <c r="J546" i="13"/>
  <c r="J69" i="13"/>
  <c r="J135" i="13"/>
  <c r="J163" i="13"/>
  <c r="J444" i="13"/>
  <c r="J196" i="13"/>
  <c r="J671" i="13"/>
  <c r="J376" i="13"/>
  <c r="J366" i="13"/>
  <c r="J381" i="13"/>
  <c r="J12" i="13"/>
  <c r="J539" i="13"/>
  <c r="J137" i="13"/>
  <c r="J721" i="13"/>
  <c r="J505" i="13"/>
  <c r="J342" i="13"/>
  <c r="J142" i="13"/>
  <c r="J82" i="13"/>
  <c r="J315" i="13"/>
  <c r="J552" i="13"/>
  <c r="J477" i="13"/>
  <c r="J282" i="13"/>
  <c r="J494" i="13"/>
  <c r="J570" i="13"/>
  <c r="J466" i="13"/>
  <c r="J490" i="13"/>
  <c r="J374" i="13"/>
  <c r="J298" i="13"/>
  <c r="J323" i="13"/>
  <c r="J370" i="13"/>
  <c r="J295" i="13"/>
  <c r="J704" i="13"/>
  <c r="J353" i="13"/>
  <c r="J177" i="13"/>
  <c r="J596" i="13"/>
  <c r="J106" i="13"/>
  <c r="J743" i="13"/>
  <c r="J356" i="13"/>
  <c r="J19" i="13"/>
  <c r="J502" i="13"/>
  <c r="J221" i="13"/>
  <c r="J551" i="13"/>
  <c r="J761" i="13"/>
  <c r="J198" i="13"/>
  <c r="J334" i="13"/>
  <c r="J216" i="13"/>
  <c r="J424" i="13"/>
  <c r="J565" i="13"/>
  <c r="J688" i="13"/>
  <c r="J83" i="13"/>
  <c r="J708" i="13"/>
  <c r="J254" i="13"/>
  <c r="J726" i="13"/>
  <c r="J222" i="13"/>
  <c r="J191" i="13"/>
  <c r="J138" i="13"/>
  <c r="J400" i="13"/>
  <c r="J475" i="13"/>
  <c r="J642" i="13"/>
  <c r="J580" i="13"/>
  <c r="J634" i="13"/>
  <c r="J209" i="13"/>
  <c r="J148" i="13"/>
  <c r="J514" i="13"/>
  <c r="J423" i="13"/>
  <c r="J317" i="13"/>
  <c r="J93" i="13"/>
  <c r="J73" i="13"/>
  <c r="J411" i="13"/>
  <c r="J51" i="13"/>
  <c r="J143" i="13"/>
  <c r="J155" i="13"/>
  <c r="J55" i="13"/>
  <c r="J332" i="13"/>
  <c r="J748" i="13"/>
  <c r="J233" i="13"/>
  <c r="J594" i="13"/>
  <c r="J458" i="13"/>
  <c r="J277" i="13"/>
  <c r="J724" i="13"/>
  <c r="J553" i="13"/>
  <c r="J699" i="13"/>
  <c r="J194" i="13"/>
  <c r="J88" i="13"/>
  <c r="J311" i="13"/>
  <c r="J412" i="13"/>
  <c r="J5" i="13"/>
  <c r="J341" i="13"/>
  <c r="J686" i="13"/>
  <c r="J751" i="13"/>
  <c r="J284" i="13"/>
  <c r="J388" i="13"/>
  <c r="J715" i="13"/>
  <c r="J6" i="13"/>
  <c r="J657" i="13"/>
  <c r="J297" i="13"/>
  <c r="J433" i="13"/>
  <c r="J641" i="13"/>
  <c r="J38" i="13"/>
  <c r="J197" i="13"/>
  <c r="J14" i="13"/>
  <c r="J612" i="13"/>
  <c r="J355" i="13"/>
  <c r="J730" i="13"/>
  <c r="J760" i="13"/>
  <c r="J383" i="13"/>
  <c r="J468" i="13"/>
  <c r="J134" i="13"/>
  <c r="J174" i="13"/>
  <c r="J312" i="13"/>
  <c r="J456" i="13"/>
  <c r="J623" i="13"/>
  <c r="J449" i="13"/>
  <c r="J584" i="13"/>
  <c r="J646" i="13"/>
  <c r="J521" i="13"/>
  <c r="J74" i="13"/>
  <c r="J4" i="13"/>
  <c r="J288" i="13"/>
  <c r="J744" i="13"/>
  <c r="J226" i="13"/>
  <c r="J180" i="13"/>
  <c r="J621" i="13"/>
  <c r="J296" i="13"/>
  <c r="J628" i="13"/>
  <c r="J285" i="13"/>
  <c r="J146" i="13"/>
  <c r="J471" i="13"/>
  <c r="J335" i="13"/>
  <c r="J346" i="13"/>
  <c r="J98" i="13"/>
  <c r="J215" i="13"/>
  <c r="J113" i="13"/>
  <c r="J92" i="13"/>
  <c r="J377" i="13"/>
  <c r="J308" i="13"/>
  <c r="J453" i="13"/>
  <c r="J173" i="13"/>
  <c r="J454" i="13"/>
  <c r="J672" i="13"/>
  <c r="J652" i="13"/>
  <c r="J369" i="13"/>
  <c r="J66" i="13"/>
  <c r="J513" i="13"/>
  <c r="J336" i="13"/>
  <c r="J358" i="13"/>
  <c r="J614" i="13"/>
  <c r="J95" i="13"/>
  <c r="J8" i="13"/>
  <c r="J659" i="13"/>
  <c r="J49" i="13"/>
  <c r="J350" i="13"/>
  <c r="J7" i="13"/>
  <c r="J422" i="13"/>
  <c r="J633" i="13"/>
  <c r="J598" i="13"/>
  <c r="J478" i="13"/>
  <c r="J662" i="13"/>
  <c r="J99" i="13"/>
  <c r="J645" i="13"/>
  <c r="J429" i="13"/>
  <c r="J385" i="13"/>
  <c r="J681" i="13"/>
  <c r="J712" i="13"/>
  <c r="J725" i="13"/>
  <c r="J693" i="13"/>
  <c r="J679" i="13"/>
  <c r="J272" i="13"/>
  <c r="J45" i="13"/>
  <c r="L45" i="13" s="1" a="1"/>
  <c r="L45" i="13" s="1"/>
  <c r="K56" i="7" s="1"/>
  <c r="J418" i="13"/>
  <c r="J532" i="13"/>
  <c r="J533" i="13"/>
  <c r="J43" i="13"/>
  <c r="J220" i="13"/>
  <c r="J304" i="13"/>
  <c r="J237" i="13"/>
  <c r="J497" i="13"/>
  <c r="J259" i="13"/>
  <c r="J85" i="13"/>
  <c r="J246" i="13"/>
  <c r="J689" i="13"/>
  <c r="J239" i="13"/>
  <c r="J149" i="13"/>
  <c r="J413" i="13"/>
  <c r="J80" i="13"/>
  <c r="J632" i="13"/>
  <c r="J202" i="13"/>
  <c r="J11" i="13"/>
  <c r="J21" i="13"/>
  <c r="J25" i="13"/>
  <c r="J622" i="13"/>
  <c r="J694" i="13"/>
  <c r="J462" i="13"/>
  <c r="J542" i="13"/>
  <c r="J391" i="13"/>
  <c r="J710" i="13"/>
  <c r="J493" i="13"/>
  <c r="J241" i="13"/>
  <c r="J420" i="13"/>
  <c r="J159" i="13"/>
  <c r="J261" i="13"/>
  <c r="J510" i="13"/>
  <c r="J108" i="13"/>
  <c r="J248" i="13"/>
  <c r="J267" i="13"/>
  <c r="J680" i="13"/>
  <c r="J512" i="13"/>
  <c r="J595" i="13"/>
  <c r="J9" i="13"/>
  <c r="J529" i="13"/>
  <c r="J141" i="13"/>
  <c r="J499" i="13"/>
  <c r="J258" i="13"/>
  <c r="J670" i="13"/>
  <c r="J299" i="13"/>
  <c r="J354" i="13"/>
  <c r="J122" i="13"/>
  <c r="J128" i="13"/>
  <c r="J48" i="13"/>
  <c r="J544" i="13"/>
  <c r="J660" i="13"/>
  <c r="J65" i="13"/>
  <c r="J405" i="13"/>
  <c r="J431" i="13"/>
  <c r="J469" i="13"/>
  <c r="J410" i="13"/>
  <c r="J627" i="13"/>
  <c r="J415" i="13"/>
  <c r="J15" i="13"/>
  <c r="L15" i="13" s="1" a="1"/>
  <c r="L15" i="13" s="1"/>
  <c r="K12" i="3" s="1"/>
  <c r="J578" i="13"/>
  <c r="J301" i="13"/>
  <c r="J269" i="13"/>
  <c r="J322" i="13"/>
  <c r="J324" i="13"/>
  <c r="J540" i="13"/>
  <c r="J281" i="13"/>
  <c r="J35" i="13"/>
  <c r="J271" i="13"/>
  <c r="J20" i="13"/>
  <c r="J696" i="13"/>
  <c r="J629" i="13"/>
  <c r="J638" i="13"/>
  <c r="J604" i="13"/>
  <c r="J382" i="13"/>
  <c r="J754" i="13"/>
  <c r="J18" i="13"/>
  <c r="J698" i="13"/>
  <c r="J769" i="13"/>
  <c r="J347" i="13"/>
  <c r="J556" i="13"/>
  <c r="J557" i="13"/>
  <c r="J447" i="13"/>
  <c r="J154" i="13"/>
  <c r="J112" i="13"/>
  <c r="J465" i="13"/>
  <c r="J40" i="13"/>
  <c r="J286" i="13"/>
  <c r="J495" i="13"/>
  <c r="J522" i="13"/>
  <c r="J13" i="13"/>
  <c r="J582" i="13"/>
  <c r="J349" i="13"/>
  <c r="J178" i="13"/>
  <c r="J204" i="13"/>
  <c r="J476" i="13"/>
  <c r="J434" i="13"/>
  <c r="J501" i="13"/>
  <c r="J470" i="13"/>
  <c r="J579" i="13"/>
  <c r="J333" i="13"/>
  <c r="J666" i="13"/>
  <c r="J158" i="13"/>
  <c r="J103" i="13"/>
  <c r="J30" i="13"/>
  <c r="J256" i="13"/>
  <c r="J685" i="13"/>
  <c r="J568" i="13"/>
  <c r="J238" i="13"/>
  <c r="J731" i="13"/>
  <c r="J123" i="13"/>
  <c r="J607" i="13"/>
  <c r="J682" i="13"/>
  <c r="J684" i="13"/>
  <c r="J372" i="13"/>
  <c r="J601" i="13"/>
  <c r="J626" i="13"/>
  <c r="J28" i="13"/>
  <c r="J115" i="13"/>
  <c r="J339" i="13"/>
  <c r="J460" i="13"/>
  <c r="J528" i="13"/>
  <c r="J541" i="13"/>
  <c r="J690" i="13"/>
  <c r="J120" i="13"/>
  <c r="J436" i="13"/>
  <c r="J441" i="13"/>
  <c r="J742" i="13"/>
  <c r="J302" i="13"/>
  <c r="J67" i="13"/>
  <c r="J211" i="13"/>
  <c r="J717" i="13"/>
  <c r="J496" i="13"/>
  <c r="J483" i="13"/>
  <c r="J563" i="13"/>
  <c r="J287" i="13"/>
  <c r="J305" i="13"/>
  <c r="J365" i="13"/>
  <c r="J728" i="13"/>
  <c r="J472" i="13"/>
  <c r="J145" i="13"/>
  <c r="J569" i="13"/>
  <c r="J153" i="13"/>
  <c r="J392" i="13"/>
  <c r="J509" i="13"/>
  <c r="J156" i="13"/>
  <c r="J107" i="13"/>
  <c r="J484" i="13"/>
  <c r="J368" i="13"/>
  <c r="J94" i="13"/>
  <c r="J230" i="13"/>
  <c r="J60" i="13"/>
  <c r="J344" i="13"/>
  <c r="J714" i="13"/>
  <c r="J164" i="13"/>
  <c r="J262" i="13"/>
  <c r="J481" i="13"/>
  <c r="J327" i="13"/>
  <c r="J367" i="13"/>
  <c r="J131" i="13"/>
  <c r="J401" i="13"/>
  <c r="J504" i="13"/>
  <c r="J56" i="13"/>
  <c r="J378" i="13"/>
  <c r="J463" i="13"/>
  <c r="J691" i="13"/>
  <c r="J34" i="13"/>
  <c r="L34" i="13" s="1" a="1"/>
  <c r="L34" i="13" s="1"/>
  <c r="K64" i="10" s="1"/>
  <c r="J79" i="13"/>
  <c r="J61" i="13"/>
  <c r="J523" i="13"/>
  <c r="J218" i="13"/>
  <c r="J23" i="13"/>
  <c r="J602" i="13"/>
  <c r="J307" i="13"/>
  <c r="J283" i="13"/>
  <c r="J564" i="13"/>
  <c r="J753" i="13"/>
  <c r="J656" i="13"/>
  <c r="J448" i="13"/>
  <c r="J678" i="13"/>
  <c r="J47" i="13"/>
  <c r="J340" i="13"/>
  <c r="J89" i="13"/>
  <c r="J695" i="13"/>
  <c r="J219" i="13"/>
  <c r="J492" i="13"/>
  <c r="J303" i="13"/>
  <c r="J414" i="13"/>
  <c r="J268" i="13"/>
  <c r="J663" i="13"/>
  <c r="J32" i="13"/>
  <c r="L32" i="13" s="1" a="1"/>
  <c r="L32" i="13" s="1"/>
  <c r="K94" i="5" s="1"/>
  <c r="J716" i="13"/>
  <c r="J572" i="13"/>
  <c r="J701" i="13"/>
  <c r="J643" i="13"/>
  <c r="J57" i="13"/>
  <c r="J600" i="13"/>
  <c r="J709" i="13"/>
  <c r="J692" i="13"/>
  <c r="J535" i="13"/>
  <c r="J455" i="13"/>
  <c r="J427" i="13"/>
  <c r="J225" i="13"/>
  <c r="J290" i="13"/>
  <c r="J229" i="13"/>
  <c r="J179" i="13"/>
  <c r="J620" i="13"/>
  <c r="J451" i="13"/>
  <c r="J133" i="13"/>
  <c r="J737" i="13"/>
  <c r="J291" i="13"/>
  <c r="J536" i="13"/>
  <c r="J559" i="13"/>
  <c r="J188" i="13"/>
  <c r="J91" i="13"/>
  <c r="J160" i="13"/>
  <c r="J547" i="13"/>
  <c r="J409" i="13"/>
  <c r="J538" i="13"/>
  <c r="J399" i="13"/>
  <c r="J276" i="13"/>
  <c r="J105" i="13"/>
  <c r="J249" i="13"/>
  <c r="J59" i="13"/>
  <c r="J126" i="13"/>
  <c r="J566" i="13"/>
  <c r="J593" i="13"/>
  <c r="J274" i="13"/>
  <c r="J250" i="13"/>
  <c r="J615" i="13"/>
  <c r="J175" i="13"/>
  <c r="J637" i="13"/>
  <c r="J658" i="13"/>
  <c r="J606" i="13"/>
  <c r="J766" i="13"/>
  <c r="J765" i="13"/>
  <c r="J747" i="13"/>
  <c r="J29" i="13"/>
  <c r="J575" i="13"/>
  <c r="J348" i="13"/>
  <c r="J167" i="13"/>
  <c r="J549" i="13"/>
  <c r="J117" i="13"/>
  <c r="J402" i="13"/>
  <c r="J294" i="13"/>
  <c r="J245" i="13"/>
  <c r="J727" i="13"/>
  <c r="J508" i="13"/>
  <c r="J752" i="13"/>
  <c r="J426" i="13"/>
  <c r="J58" i="13"/>
  <c r="J526" i="13"/>
  <c r="J764" i="13"/>
  <c r="J452" i="13"/>
  <c r="J406" i="13"/>
  <c r="J711" i="13"/>
  <c r="J487" i="13"/>
  <c r="J636" i="13"/>
  <c r="J619" i="13"/>
  <c r="J171" i="13"/>
  <c r="J33" i="13"/>
  <c r="J337" i="13"/>
  <c r="J719" i="13"/>
  <c r="J736" i="13"/>
  <c r="J673" i="13"/>
  <c r="J203" i="13"/>
  <c r="J319" i="13"/>
  <c r="J314" i="13"/>
  <c r="J280" i="13"/>
  <c r="J71" i="13"/>
  <c r="J548" i="13"/>
  <c r="J445" i="13"/>
  <c r="J550" i="13"/>
  <c r="J500" i="13"/>
  <c r="J212" i="13"/>
  <c r="J573" i="13"/>
  <c r="J102" i="13"/>
  <c r="J27" i="13"/>
  <c r="J403" i="13"/>
  <c r="J345" i="13"/>
  <c r="J292" i="13"/>
  <c r="J674" i="13"/>
  <c r="J419" i="13"/>
  <c r="J669" i="13"/>
  <c r="J199" i="13"/>
  <c r="J741" i="13"/>
  <c r="J562" i="13"/>
  <c r="J244" i="13"/>
  <c r="J373" i="13"/>
  <c r="L66" i="13" a="1"/>
  <c r="L66" i="13" s="1"/>
  <c r="K12" i="5" s="1"/>
  <c r="L383" i="13" a="1"/>
  <c r="L383" i="13" s="1"/>
  <c r="K64" i="5" s="1"/>
  <c r="L11" i="13" a="1"/>
  <c r="L11" i="13" s="1"/>
  <c r="K69" i="2" s="1"/>
  <c r="L633" i="13" a="1"/>
  <c r="L633" i="13" s="1"/>
  <c r="K48" i="7" s="1"/>
  <c r="L24" i="13" a="1"/>
  <c r="L24" i="13" s="1"/>
  <c r="K4" i="5" s="1"/>
  <c r="L478" i="13" a="1"/>
  <c r="L478" i="13" s="1"/>
  <c r="K74" i="10" s="1"/>
  <c r="L87" i="13" a="1"/>
  <c r="L87" i="13" s="1"/>
  <c r="K16" i="2" s="1"/>
  <c r="L9" i="13" a="1"/>
  <c r="L9" i="13" s="1"/>
  <c r="K54" i="2" s="1"/>
  <c r="L751" i="13" a="1"/>
  <c r="L751" i="13" s="1"/>
  <c r="K76" i="8" s="1"/>
  <c r="L85" i="13" a="1"/>
  <c r="L85" i="13" s="1"/>
  <c r="K14" i="2" s="1"/>
  <c r="L690" i="13" a="1"/>
  <c r="L690" i="13" s="1"/>
  <c r="K12" i="8" s="1"/>
  <c r="L312" i="13" a="1"/>
  <c r="L312" i="13" s="1"/>
  <c r="K80" i="4" s="1"/>
  <c r="L7" i="13" a="1"/>
  <c r="L7" i="13" s="1"/>
  <c r="K33" i="2" s="1"/>
  <c r="L600" i="13" a="1"/>
  <c r="L600" i="13" s="1"/>
  <c r="K12" i="7" s="1"/>
  <c r="L6" i="13" a="1"/>
  <c r="L6" i="13" s="1"/>
  <c r="K20" i="2" s="1"/>
  <c r="L601" i="13" a="1"/>
  <c r="L601" i="13" s="1"/>
  <c r="K13" i="7" s="1"/>
  <c r="L449" i="13" a="1"/>
  <c r="L449" i="13" s="1"/>
  <c r="K42" i="10" s="1"/>
  <c r="L48" i="13" a="1"/>
  <c r="L48" i="13" s="1"/>
  <c r="K40" i="8" s="1"/>
  <c r="L716" i="13" a="1"/>
  <c r="L716" i="13" s="1"/>
  <c r="K39" i="8" s="1"/>
  <c r="L210" i="13" a="1"/>
  <c r="L210" i="13" s="1"/>
  <c r="K63" i="3" s="1"/>
  <c r="L39" i="13" a="1"/>
  <c r="L39" i="13" s="1"/>
  <c r="K95" i="10" s="1"/>
  <c r="L101" i="13" a="1"/>
  <c r="L101" i="13" s="1"/>
  <c r="K31" i="2" s="1"/>
  <c r="L226" i="13" a="1"/>
  <c r="L226" i="13" s="1"/>
  <c r="K82" i="3" s="1"/>
  <c r="L395" i="13" a="1"/>
  <c r="L395" i="13" s="1"/>
  <c r="K78" i="5" s="1"/>
  <c r="L147" i="13" a="1"/>
  <c r="L147" i="13" s="1"/>
  <c r="K86" i="2" s="1"/>
  <c r="L767" i="13" a="1"/>
  <c r="L767" i="13" s="1"/>
  <c r="K96" i="8" s="1"/>
  <c r="L31" i="13" a="1"/>
  <c r="L31" i="13" s="1"/>
  <c r="K90" i="5" s="1"/>
  <c r="L40" i="13" a="1"/>
  <c r="L40" i="13" s="1"/>
  <c r="K27" i="6" s="1"/>
  <c r="L21" i="13" a="1"/>
  <c r="L21" i="13" s="1"/>
  <c r="K81" i="3" s="1"/>
  <c r="L83" i="13" a="1"/>
  <c r="L83" i="13" s="1"/>
  <c r="K12" i="2" s="1"/>
  <c r="L303" i="13" a="1"/>
  <c r="L303" i="13" s="1"/>
  <c r="K69" i="4" s="1"/>
  <c r="L57" i="13" a="1"/>
  <c r="L57" i="13" s="1"/>
  <c r="K36" i="3" s="1"/>
  <c r="L62" i="13" a="1"/>
  <c r="L62" i="13" s="1"/>
  <c r="K66" i="4" s="1"/>
  <c r="L67" i="13" a="1"/>
  <c r="L67" i="13" s="1"/>
  <c r="K71" i="5" s="1"/>
  <c r="L264" i="13" a="1"/>
  <c r="L264" i="13" s="1"/>
  <c r="K26" i="4" s="1"/>
  <c r="L69" i="13" a="1"/>
  <c r="L69" i="13" s="1"/>
  <c r="K4" i="10" s="1"/>
  <c r="L320" i="13" a="1"/>
  <c r="L320" i="13" s="1"/>
  <c r="K88" i="4" s="1"/>
  <c r="L72" i="13" a="1"/>
  <c r="L72" i="13" s="1"/>
  <c r="K78" i="10" s="1"/>
  <c r="L64" i="13" a="1"/>
  <c r="L64" i="13" s="1"/>
  <c r="K76" i="4" s="1"/>
  <c r="L74" i="13" a="1"/>
  <c r="L74" i="13" s="1"/>
  <c r="K39" i="7" s="1"/>
  <c r="L37" i="13" a="1"/>
  <c r="L37" i="13" s="1"/>
  <c r="K83" i="10" s="1"/>
  <c r="L36" i="13" a="1"/>
  <c r="L36" i="13" s="1"/>
  <c r="K81" i="10" s="1"/>
  <c r="L49" i="13" a="1"/>
  <c r="L49" i="13" s="1"/>
  <c r="K56" i="8" s="1"/>
  <c r="L283" i="13" a="1"/>
  <c r="L283" i="13" s="1"/>
  <c r="K48" i="4" s="1"/>
  <c r="L23" i="13" a="1"/>
  <c r="L23" i="13" s="1"/>
  <c r="K90" i="4" s="1"/>
  <c r="L680" i="13" a="1"/>
  <c r="L680" i="13" s="1"/>
  <c r="K97" i="7" s="1"/>
  <c r="L380" i="13" a="1"/>
  <c r="L380" i="13" s="1"/>
  <c r="K61" i="5" s="1"/>
  <c r="L71" i="13" a="1"/>
  <c r="L71" i="13" s="1"/>
  <c r="K53" i="10" s="1"/>
  <c r="L4" i="13" a="1"/>
  <c r="L4" i="13" s="1"/>
  <c r="L466" i="13" a="1"/>
  <c r="L466" i="13" s="1"/>
  <c r="K60" i="10" s="1"/>
  <c r="L169" i="13" a="1"/>
  <c r="L169" i="13" s="1"/>
  <c r="K18" i="3" s="1"/>
  <c r="L474" i="13" a="1"/>
  <c r="L474" i="13" s="1"/>
  <c r="K70" i="10" s="1"/>
  <c r="L293" i="13" a="1"/>
  <c r="L293" i="13" s="1"/>
  <c r="K58" i="4" s="1"/>
  <c r="L754" i="13" a="1"/>
  <c r="L754" i="13" s="1"/>
  <c r="K82" i="8" s="1"/>
  <c r="L110" i="13" a="1"/>
  <c r="L110" i="13" s="1"/>
  <c r="K43" i="2" s="1"/>
  <c r="L404" i="13" a="1"/>
  <c r="L404" i="13" s="1"/>
  <c r="K88" i="5" s="1"/>
  <c r="L178" i="13" a="1"/>
  <c r="L178" i="13" s="1"/>
  <c r="K28" i="3" s="1"/>
  <c r="L109" i="13" a="1"/>
  <c r="L109" i="13" s="1"/>
  <c r="K42" i="2" s="1"/>
  <c r="L8" i="13" a="1"/>
  <c r="L8" i="13" s="1"/>
  <c r="K36" i="2" s="1"/>
  <c r="L42" i="13" a="1"/>
  <c r="L42" i="13" s="1"/>
  <c r="K15" i="7" s="1"/>
  <c r="L60" i="13" a="1"/>
  <c r="L60" i="13" s="1"/>
  <c r="K31" i="4" s="1"/>
  <c r="L453" i="13" a="1"/>
  <c r="L453" i="13" s="1"/>
  <c r="K46" i="10" s="1"/>
  <c r="L630" i="13" a="1"/>
  <c r="L630" i="13" s="1"/>
  <c r="K45" i="7" s="1"/>
  <c r="L52" i="13" a="1"/>
  <c r="L52" i="13" s="1"/>
  <c r="K94" i="8" s="1"/>
  <c r="L22" i="13" a="1"/>
  <c r="L22" i="13" s="1"/>
  <c r="K33" i="4" s="1"/>
  <c r="L33" i="13" a="1"/>
  <c r="L33" i="13" s="1"/>
  <c r="K19" i="10" s="1"/>
  <c r="L59" i="13" a="1"/>
  <c r="L59" i="13" s="1"/>
  <c r="K12" i="4" s="1"/>
  <c r="L5" i="13" a="1"/>
  <c r="L5" i="13" s="1"/>
  <c r="K6" i="2" s="1"/>
  <c r="L668" i="13" a="1"/>
  <c r="L668" i="13" s="1"/>
  <c r="K85" i="7" s="1"/>
  <c r="L297" i="13" a="1"/>
  <c r="L297" i="13" s="1"/>
  <c r="K62" i="4" s="1"/>
  <c r="L713" i="13" a="1"/>
  <c r="L713" i="13" s="1"/>
  <c r="K36" i="8" s="1"/>
  <c r="L51" i="13" a="1"/>
  <c r="L51" i="13" s="1"/>
  <c r="K79" i="8" s="1"/>
  <c r="L65" i="13" a="1"/>
  <c r="L65" i="13" s="1"/>
  <c r="K91" i="4" s="1"/>
  <c r="L19" i="13" a="1"/>
  <c r="L19" i="13" s="1"/>
  <c r="K61" i="3" s="1"/>
  <c r="L18" i="13" a="1"/>
  <c r="L18" i="13" s="1"/>
  <c r="K50" i="3" s="1"/>
  <c r="L183" i="13" a="1"/>
  <c r="L183" i="13" s="1"/>
  <c r="K33" i="3" s="1"/>
  <c r="L480" i="13" a="1"/>
  <c r="L480" i="13" s="1"/>
  <c r="K76" i="10" s="1"/>
  <c r="L299" i="13" a="1"/>
  <c r="L299" i="13" s="1"/>
  <c r="K64" i="4" s="1"/>
  <c r="L468" i="13" a="1"/>
  <c r="L468" i="13" s="1"/>
  <c r="K62" i="10" s="1"/>
  <c r="L346" i="13" a="1"/>
  <c r="L346" i="13" s="1"/>
  <c r="K25" i="5" s="1"/>
  <c r="L25" i="13" a="1"/>
  <c r="L25" i="13" s="1"/>
  <c r="K8" i="5" s="1"/>
  <c r="L43" i="13" a="1"/>
  <c r="L43" i="13" s="1"/>
  <c r="K23" i="7" s="1"/>
  <c r="L61" i="13" a="1"/>
  <c r="L61" i="13" s="1"/>
  <c r="K34" i="4" s="1"/>
  <c r="L174" i="13" a="1"/>
  <c r="L174" i="13" s="1"/>
  <c r="K24" i="3" s="1"/>
  <c r="L29" i="13" a="1"/>
  <c r="L29" i="13" s="1"/>
  <c r="K36" i="5" s="1"/>
  <c r="L75" i="13" a="1"/>
  <c r="L75" i="13" s="1"/>
  <c r="K80" i="8" s="1"/>
  <c r="L14" i="13" a="1"/>
  <c r="L14" i="13" s="1"/>
  <c r="K7" i="3" s="1"/>
  <c r="L753" i="13" a="1"/>
  <c r="L753" i="13" s="1"/>
  <c r="K81" i="8" s="1"/>
  <c r="L355" i="13" a="1"/>
  <c r="L355" i="13" s="1"/>
  <c r="K35" i="5" s="1"/>
  <c r="L41" i="13" a="1"/>
  <c r="L41" i="13" s="1"/>
  <c r="K55" i="6" s="1"/>
  <c r="L732" i="13" a="1"/>
  <c r="L732" i="13" s="1"/>
  <c r="K57" i="8" s="1"/>
  <c r="L13" i="13" a="1"/>
  <c r="L13" i="13" s="1"/>
  <c r="K94" i="2" s="1"/>
  <c r="L12" i="13" a="1"/>
  <c r="L12" i="13" s="1"/>
  <c r="K84" i="2" s="1"/>
  <c r="L508" i="13" a="1"/>
  <c r="L508" i="13" s="1"/>
  <c r="K14" i="6" s="1"/>
  <c r="L729" i="13" a="1"/>
  <c r="L729" i="13" s="1"/>
  <c r="K53" i="8" s="1"/>
  <c r="L53" i="13" a="1"/>
  <c r="L53" i="13" s="1"/>
  <c r="K53" i="2" s="1"/>
  <c r="L28" i="13" a="1"/>
  <c r="L28" i="13" s="1"/>
  <c r="K31" i="5" s="1"/>
  <c r="L329" i="13" a="1"/>
  <c r="L329" i="13" s="1"/>
  <c r="K3" i="5" s="1"/>
  <c r="L47" i="13" a="1"/>
  <c r="L47" i="13" s="1"/>
  <c r="K17" i="8" s="1"/>
  <c r="L500" i="13" a="1"/>
  <c r="L500" i="13" s="1"/>
  <c r="K6" i="6" s="1"/>
  <c r="L46" i="13" a="1"/>
  <c r="L46" i="13" s="1"/>
  <c r="K7" i="8" s="1"/>
  <c r="L325" i="13" a="1"/>
  <c r="L325" i="13" s="1"/>
  <c r="K95" i="4" s="1"/>
  <c r="L490" i="13" a="1"/>
  <c r="L490" i="13" s="1"/>
  <c r="K90" i="10" s="1"/>
  <c r="L389" i="13" a="1"/>
  <c r="L389" i="13" s="1"/>
  <c r="K72" i="5" s="1"/>
  <c r="L68" i="13" a="1"/>
  <c r="L68" i="13" s="1"/>
  <c r="K84" i="5" s="1"/>
  <c r="L148" i="13" a="1"/>
  <c r="L148" i="13" s="1"/>
  <c r="K87" i="2" s="1"/>
  <c r="L95" i="13" a="1"/>
  <c r="L95" i="13" s="1"/>
  <c r="K25" i="2" s="1"/>
  <c r="L104" i="13" a="1"/>
  <c r="L104" i="13" s="1"/>
  <c r="K35" i="2" s="1"/>
  <c r="L44" i="13" a="1"/>
  <c r="L44" i="13" s="1"/>
  <c r="K53" i="7" s="1"/>
  <c r="L20" i="13" a="1"/>
  <c r="L20" i="13" s="1"/>
  <c r="K77" i="3" s="1"/>
  <c r="L536" i="13" a="1"/>
  <c r="L536" i="13" s="1"/>
  <c r="K43" i="6" s="1"/>
  <c r="L38" i="13" a="1"/>
  <c r="L38" i="13" s="1"/>
  <c r="K89" i="10" s="1"/>
  <c r="L592" i="13" a="1"/>
  <c r="L592" i="13" s="1"/>
  <c r="K4" i="7" s="1"/>
  <c r="L63" i="13" a="1"/>
  <c r="L63" i="13" s="1"/>
  <c r="K72" i="4" s="1"/>
  <c r="L10" i="13" a="1"/>
  <c r="L10" i="13" s="1"/>
  <c r="K61" i="2" s="1"/>
  <c r="L35" i="13" a="1"/>
  <c r="L35" i="13" s="1"/>
  <c r="K68" i="10" s="1"/>
  <c r="L379" i="13" a="1"/>
  <c r="L379" i="13" s="1"/>
  <c r="K60" i="5" s="1"/>
  <c r="L115" i="13" a="1"/>
  <c r="L115" i="13" s="1"/>
  <c r="K48" i="2" s="1"/>
  <c r="L27" i="13" a="1"/>
  <c r="L27" i="13" s="1"/>
  <c r="K14" i="5" s="1"/>
  <c r="L30" i="13" a="1"/>
  <c r="L30" i="13" s="1"/>
  <c r="K66" i="5" s="1"/>
  <c r="L117" i="13" a="1"/>
  <c r="L117" i="13" s="1"/>
  <c r="K50" i="2" s="1"/>
  <c r="L445" i="13" a="1"/>
  <c r="L445" i="13" s="1"/>
  <c r="K38" i="10" s="1"/>
  <c r="L73" i="13" a="1"/>
  <c r="L73" i="13" s="1"/>
  <c r="K93" i="10" s="1"/>
  <c r="L50" i="13" a="1"/>
  <c r="L50" i="13" s="1"/>
  <c r="K78" i="8" s="1"/>
  <c r="L752" i="13" a="1"/>
  <c r="L752" i="13" s="1"/>
  <c r="K77" i="8" s="1"/>
  <c r="L528" i="13" a="1"/>
  <c r="L528" i="13" s="1"/>
  <c r="K35" i="6" s="1"/>
  <c r="L58" i="13" a="1"/>
  <c r="L58" i="13" s="1"/>
  <c r="K85" i="3" s="1"/>
  <c r="L158" i="13" a="1"/>
  <c r="L158" i="13" s="1"/>
  <c r="K4" i="3" s="1"/>
  <c r="L269" i="13" a="1"/>
  <c r="L269" i="13" s="1"/>
  <c r="K32" i="4" s="1"/>
  <c r="L26" i="13" a="1"/>
  <c r="L26" i="13" s="1"/>
  <c r="K10" i="5" s="1"/>
  <c r="L70" i="13" a="1"/>
  <c r="L70" i="13" s="1"/>
  <c r="K21" i="10" s="1"/>
  <c r="K38" i="2" l="1"/>
  <c r="T54" i="13"/>
  <c r="T53" i="13"/>
  <c r="T52" i="13"/>
  <c r="T51" i="13"/>
  <c r="T50" i="13"/>
  <c r="T49" i="13"/>
  <c r="T48" i="13"/>
  <c r="K2" i="2"/>
  <c r="V3" i="13" s="1"/>
  <c r="B10" i="16" a="1"/>
  <c r="B10" i="16" s="1"/>
  <c r="W10" i="13"/>
  <c r="U10" i="13"/>
  <c r="X10" i="13"/>
  <c r="T10" i="13"/>
  <c r="V10" i="13"/>
  <c r="V9" i="13"/>
  <c r="B9" i="16" a="1"/>
  <c r="B9" i="16" s="1"/>
  <c r="T9" i="13"/>
  <c r="W9" i="13"/>
  <c r="U9" i="13"/>
  <c r="X9" i="13"/>
  <c r="V8" i="13"/>
  <c r="B8" i="16" a="1"/>
  <c r="B8" i="16" s="1"/>
  <c r="X8" i="13"/>
  <c r="T8" i="13"/>
  <c r="W8" i="13"/>
  <c r="U8" i="13"/>
  <c r="V7" i="13"/>
  <c r="B7" i="16" a="1"/>
  <c r="B7" i="16" s="1"/>
  <c r="W7" i="13"/>
  <c r="T7" i="13"/>
  <c r="U7" i="13"/>
  <c r="X7" i="13"/>
  <c r="V6" i="13"/>
  <c r="U6" i="13"/>
  <c r="B6" i="16" a="1"/>
  <c r="B6" i="16" s="1"/>
  <c r="X6" i="13"/>
  <c r="W6" i="13"/>
  <c r="T6" i="13"/>
  <c r="V5" i="13"/>
  <c r="X5" i="13"/>
  <c r="B5" i="16" a="1"/>
  <c r="B5" i="16" s="1"/>
  <c r="T5" i="13"/>
  <c r="W5" i="13"/>
  <c r="U5" i="13"/>
  <c r="V4" i="13"/>
  <c r="B4" i="16" a="1"/>
  <c r="B4" i="16" s="1"/>
  <c r="U4" i="13"/>
  <c r="T4" i="13"/>
  <c r="W4" i="13"/>
  <c r="X4" i="13"/>
  <c r="U3" i="13" l="1"/>
  <c r="U11" i="13" s="1"/>
  <c r="W3" i="13"/>
  <c r="W11" i="13" s="1"/>
  <c r="T3" i="13"/>
  <c r="X3" i="13"/>
  <c r="X11" i="13" s="1"/>
  <c r="B3" i="16" a="1"/>
  <c r="B3" i="16" s="1"/>
  <c r="Y10" i="13"/>
  <c r="Y8" i="13"/>
  <c r="Y9" i="13"/>
  <c r="Y7" i="13"/>
  <c r="Y6" i="13"/>
  <c r="Y5" i="13"/>
  <c r="Y4" i="13"/>
  <c r="V11" i="13"/>
  <c r="Y3" i="13" l="1"/>
  <c r="T11" i="13"/>
  <c r="Y11" i="13"/>
  <c r="AA3" i="13" s="1"/>
  <c r="AD9" i="13" l="1"/>
  <c r="AC5" i="13"/>
  <c r="AB5" i="13"/>
  <c r="Z8" i="13"/>
  <c r="Z10" i="13"/>
  <c r="AC9" i="13"/>
  <c r="Z7" i="13"/>
  <c r="AA4" i="13"/>
  <c r="AC10" i="13"/>
  <c r="AA5" i="13"/>
  <c r="AA6" i="13"/>
  <c r="AC8" i="13"/>
  <c r="AD6" i="13"/>
  <c r="AC7" i="13"/>
  <c r="AB9" i="13"/>
  <c r="Z4" i="13"/>
  <c r="AA10" i="13"/>
  <c r="Z6" i="13"/>
  <c r="AA8" i="13"/>
  <c r="AD5" i="13"/>
  <c r="AC6" i="13"/>
  <c r="Z5" i="13"/>
  <c r="AC4" i="13"/>
  <c r="AB6" i="13"/>
  <c r="Z9" i="13"/>
  <c r="AD8" i="13"/>
  <c r="AD4" i="13"/>
  <c r="AB4" i="13"/>
  <c r="AD7" i="13"/>
  <c r="AA7" i="13"/>
  <c r="AB7" i="13"/>
  <c r="AD10" i="13"/>
  <c r="AB8" i="13"/>
  <c r="AC3" i="13"/>
  <c r="AA9" i="13"/>
  <c r="AB10" i="13"/>
  <c r="AD3" i="13"/>
  <c r="Z3" i="13"/>
  <c r="AB3" i="13"/>
  <c r="AA11" i="13" l="1"/>
  <c r="Z11" i="13"/>
  <c r="AC11" i="13"/>
  <c r="AD11" i="13"/>
  <c r="AB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<sst xmlns="http://schemas.openxmlformats.org/spreadsheetml/2006/main" count="18147" uniqueCount="5231">
  <si>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</si>
  <si>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</si>
  <si>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</si>
  <si>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</si>
  <si>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</si>
  <si>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</si>
  <si>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</si>
  <si>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</si>
  <si>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</si>
  <si>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</si>
  <si>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</si>
  <si>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</si>
  <si>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</si>
  <si>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</si>
  <si>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</si>
  <si>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</si>
  <si>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</si>
  <si>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</si>
  <si>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</si>
  <si>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</si>
  <si>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</si>
  <si>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</si>
  <si>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</si>
  <si>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</si>
  <si>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</si>
  <si>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</si>
  <si>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</si>
  <si>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</si>
  <si>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</si>
  <si>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</si>
  <si>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</si>
  <si>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</si>
  <si>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</si>
  <si>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</si>
  <si>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</si>
  <si>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</si>
  <si>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</si>
  <si>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</si>
  <si>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</si>
  <si>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</si>
  <si>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</si>
  <si>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</si>
  <si>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</si>
  <si>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</si>
  <si>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</si>
  <si>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</si>
  <si>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</si>
  <si>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</si>
  <si>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</si>
  <si>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</si>
  <si>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</si>
  <si>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</si>
  <si>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</si>
  <si>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</si>
  <si>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</si>
  <si>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</si>
  <si>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</si>
  <si>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</si>
  <si>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</si>
  <si>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</si>
  <si>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</si>
  <si>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</si>
  <si>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</si>
  <si>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</si>
  <si>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</si>
  <si>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</si>
  <si>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</si>
  <si>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</si>
  <si>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</si>
  <si>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</si>
  <si>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</si>
  <si>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</si>
  <si>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</si>
  <si>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</si>
  <si>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</si>
  <si>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</si>
  <si>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</si>
  <si>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</si>
  <si>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</si>
  <si>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</si>
  <si>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</si>
  <si>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</si>
  <si>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</si>
  <si>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</si>
  <si>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</si>
  <si>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</si>
  <si>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</si>
  <si>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</si>
  <si>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</si>
  <si>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</si>
  <si>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</si>
  <si>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</si>
  <si>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</si>
  <si>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</si>
  <si>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</si>
  <si>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</si>
  <si>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</si>
  <si>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</si>
  <si>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</si>
  <si>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</si>
  <si>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</si>
  <si>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</si>
  <si>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</si>
  <si>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</si>
  <si>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</si>
  <si>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</si>
  <si>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</si>
  <si>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</si>
  <si>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</si>
  <si>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</si>
  <si>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</si>
  <si>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</si>
  <si>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</si>
  <si>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</si>
  <si>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</si>
  <si>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</si>
  <si>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</si>
  <si>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</si>
  <si>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</si>
  <si>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</si>
  <si>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</si>
  <si>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</si>
  <si>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</si>
  <si>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</si>
  <si>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</si>
  <si>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</si>
  <si>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</si>
  <si>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</si>
  <si>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</si>
  <si>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</si>
  <si>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</si>
  <si>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</si>
  <si>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</si>
  <si>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</si>
  <si>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</si>
  <si>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</si>
  <si>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</si>
  <si>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</si>
  <si>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</si>
  <si>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</si>
  <si>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</si>
  <si>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</si>
  <si>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</si>
  <si>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</si>
  <si>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</si>
  <si>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</si>
  <si>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</si>
  <si>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</si>
  <si>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</si>
  <si>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</si>
  <si>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</si>
  <si>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</si>
  <si>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</si>
  <si>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</si>
  <si>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</si>
  <si>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</si>
  <si>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</si>
  <si>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</si>
  <si>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</si>
  <si>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</si>
  <si>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</si>
  <si>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</si>
  <si>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</si>
  <si>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</si>
  <si>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</si>
  <si>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</si>
  <si>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</si>
  <si>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</si>
  <si>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</si>
  <si>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</si>
  <si>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</si>
  <si>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</si>
  <si>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</si>
  <si>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</si>
  <si>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</si>
  <si>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</si>
  <si>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</si>
  <si>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</si>
  <si>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</si>
  <si>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</si>
  <si>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</si>
  <si>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</si>
  <si>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</si>
  <si>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</si>
  <si>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</si>
  <si>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</si>
  <si>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</si>
  <si>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</si>
  <si>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</si>
  <si>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</si>
  <si>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</si>
  <si>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</si>
  <si>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</si>
  <si>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</si>
  <si>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</si>
  <si>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</si>
  <si>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</si>
  <si>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</si>
  <si>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</si>
  <si>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</si>
  <si>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</si>
  <si>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</si>
  <si>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</si>
  <si>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</si>
  <si>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</si>
  <si>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</si>
  <si>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</si>
  <si>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</si>
  <si>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</si>
  <si>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</si>
  <si>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</si>
  <si>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</si>
  <si>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</si>
  <si>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</si>
  <si>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</si>
  <si>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</si>
  <si>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</si>
  <si>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</si>
  <si>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</si>
  <si>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</si>
  <si>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</si>
  <si>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</si>
  <si>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</si>
  <si>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</si>
  <si>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</si>
  <si>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</si>
  <si>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</si>
  <si>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</si>
  <si>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</si>
  <si>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</si>
  <si>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</si>
  <si>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</si>
  <si>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</si>
  <si>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</si>
  <si>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</si>
  <si>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</si>
  <si>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</si>
  <si>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</si>
  <si>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</si>
  <si>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</si>
  <si>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</si>
  <si>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</si>
  <si>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</si>
  <si>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</si>
  <si>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</si>
  <si>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</si>
  <si>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</si>
  <si>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</si>
  <si>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</si>
  <si>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</si>
  <si>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</si>
  <si>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</si>
  <si>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</si>
  <si>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</si>
  <si>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</si>
  <si>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</si>
  <si>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</si>
  <si>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</si>
  <si>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</si>
  <si>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</si>
  <si>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</si>
  <si>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</si>
  <si>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</si>
  <si>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</si>
  <si>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</si>
  <si>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</si>
  <si>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</si>
  <si>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</si>
  <si>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</si>
  <si>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</si>
  <si>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</si>
  <si>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</si>
  <si>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</si>
  <si>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</si>
  <si>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</si>
  <si>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</si>
  <si>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</si>
  <si>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</si>
  <si>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</si>
  <si>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</si>
  <si>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</si>
  <si>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</si>
  <si>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</si>
  <si>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</si>
  <si>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</si>
  <si>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</si>
  <si>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</si>
  <si>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</si>
  <si>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</si>
  <si>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</si>
  <si>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</si>
  <si>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</si>
  <si>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</si>
  <si>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</si>
  <si>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</si>
  <si>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</si>
  <si>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</si>
  <si>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</si>
  <si>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</si>
  <si>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</si>
  <si>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</si>
  <si>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</si>
  <si>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</si>
  <si>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</si>
  <si>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</si>
  <si>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</si>
  <si>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</si>
  <si>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</si>
  <si>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</si>
  <si>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</si>
  <si>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</si>
  <si>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</si>
  <si>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</si>
  <si>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</si>
  <si>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</si>
  <si>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</si>
  <si>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</si>
  <si>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</si>
  <si>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</si>
  <si>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</si>
  <si>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</si>
  <si>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</si>
  <si>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</si>
  <si>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</si>
  <si>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</si>
  <si>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</si>
  <si>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</si>
  <si>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</si>
  <si>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</si>
  <si>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</si>
  <si>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</si>
  <si>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</si>
  <si>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</si>
  <si>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</si>
  <si>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</si>
  <si>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</si>
  <si>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</si>
  <si>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</si>
  <si>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</si>
  <si>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</si>
  <si>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</si>
  <si>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</si>
  <si>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</si>
  <si>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</si>
  <si>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</si>
  <si>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</si>
  <si>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</si>
  <si>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</si>
  <si>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</si>
  <si>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</si>
  <si>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</si>
  <si>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</si>
  <si>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</si>
  <si>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</si>
  <si>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</si>
  <si>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</si>
  <si>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</si>
  <si>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</si>
  <si>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</si>
  <si>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</si>
  <si>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</si>
  <si>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</si>
  <si>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</si>
  <si>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</si>
  <si>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</si>
  <si>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</si>
  <si>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</si>
  <si>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</si>
  <si>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</si>
  <si>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</si>
  <si>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</si>
  <si>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</si>
  <si>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</si>
  <si>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</si>
  <si>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</si>
  <si>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</si>
  <si>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</si>
  <si>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</si>
  <si>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</si>
  <si>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</si>
  <si>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</si>
  <si>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</si>
  <si>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</si>
  <si>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</si>
  <si>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</si>
  <si>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</si>
  <si>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</si>
  <si>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</si>
  <si>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</si>
  <si>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</si>
  <si>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</si>
  <si>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</si>
  <si>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</si>
  <si>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</si>
  <si>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</si>
  <si>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</si>
  <si>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</si>
  <si>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</si>
  <si>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</si>
  <si>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</si>
  <si>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</si>
  <si>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</si>
  <si>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</si>
  <si>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</si>
  <si>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</si>
  <si>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</si>
  <si>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</si>
  <si>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</si>
  <si>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</si>
  <si>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</si>
  <si>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</si>
  <si>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</si>
  <si>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</si>
  <si>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</si>
  <si>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</si>
  <si>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</si>
  <si>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</si>
  <si>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</si>
  <si>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</si>
  <si>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</si>
  <si>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</si>
  <si>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</si>
  <si>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</si>
  <si>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</si>
  <si>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</si>
  <si>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</si>
  <si>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</si>
  <si>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</si>
  <si>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</si>
  <si>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</si>
  <si>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</si>
  <si>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</si>
  <si>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</si>
  <si>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</si>
  <si>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</si>
  <si>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</si>
  <si>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</si>
  <si>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</si>
  <si>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</si>
  <si>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</si>
  <si>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</si>
  <si>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</si>
  <si>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</si>
  <si>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</si>
  <si>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</si>
  <si>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</si>
  <si>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</si>
  <si>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</si>
  <si>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</si>
  <si>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</si>
  <si>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</si>
  <si>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</si>
  <si>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</si>
  <si>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</si>
  <si>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</si>
  <si>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</si>
  <si>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</si>
  <si>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</si>
  <si>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</si>
  <si>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</si>
  <si>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</si>
  <si>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</si>
  <si>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</si>
  <si>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</si>
  <si>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</si>
  <si>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</si>
  <si>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</si>
  <si>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</si>
  <si>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</si>
  <si>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</si>
  <si>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</si>
  <si>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</si>
  <si>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</si>
  <si>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</si>
  <si>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</si>
  <si>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</si>
  <si>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</si>
  <si>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</si>
  <si>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</si>
  <si>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</si>
  <si>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</si>
  <si>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</si>
  <si>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</si>
  <si>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</si>
  <si>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</si>
  <si>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</si>
  <si>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</si>
  <si>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</si>
  <si>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</si>
  <si>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</si>
  <si>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</si>
  <si>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</si>
  <si>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</si>
  <si>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</si>
  <si>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</si>
  <si>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</si>
  <si>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</si>
  <si>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</si>
  <si>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</si>
  <si>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</si>
  <si>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</si>
  <si>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</si>
  <si>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</si>
  <si>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</si>
  <si>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</si>
  <si>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</si>
  <si>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</si>
  <si>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</si>
  <si>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</si>
  <si>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</si>
  <si>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</si>
  <si>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</si>
  <si>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</si>
  <si>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</si>
  <si>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</si>
  <si>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</si>
  <si>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</si>
  <si>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</si>
  <si>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</si>
  <si>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</si>
  <si>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</si>
  <si>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</si>
  <si>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</si>
  <si>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</si>
  <si>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</si>
  <si>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</si>
  <si>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</si>
  <si>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</si>
  <si>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</si>
  <si>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</si>
  <si>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</si>
  <si>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</si>
  <si>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</si>
  <si>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</si>
  <si>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</si>
  <si>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</si>
  <si>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</si>
  <si>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</si>
  <si>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</si>
  <si>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</si>
  <si>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</si>
  <si>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</si>
  <si>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</si>
  <si>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</si>
  <si>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</si>
  <si>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</si>
  <si>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</si>
  <si>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</si>
  <si>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</si>
  <si>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</si>
  <si>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</si>
  <si>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</si>
  <si>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</si>
  <si>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</si>
  <si>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</si>
  <si>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</si>
  <si>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</si>
  <si>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</si>
  <si>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</si>
  <si>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</si>
  <si>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</si>
  <si>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</si>
  <si>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</si>
  <si>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</si>
  <si>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</si>
  <si>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</si>
  <si>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</si>
  <si>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</si>
  <si>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</si>
  <si>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</si>
  <si>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</si>
  <si>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</si>
  <si>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</si>
  <si>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</si>
  <si>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</si>
  <si>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</si>
  <si>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</si>
  <si>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</si>
  <si>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</si>
  <si>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</si>
  <si>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</si>
  <si>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</si>
  <si>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</si>
  <si>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</si>
  <si>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</si>
  <si>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</si>
  <si>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</si>
  <si>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</si>
  <si>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</si>
  <si>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</si>
  <si>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</si>
  <si>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</si>
  <si>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</si>
  <si>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</si>
  <si>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</si>
  <si>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</si>
  <si>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</si>
  <si>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</si>
  <si>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</si>
  <si>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</si>
  <si>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</si>
  <si>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</si>
  <si>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</si>
  <si>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</si>
  <si>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</si>
  <si>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</si>
  <si>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</si>
  <si>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</si>
  <si>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</si>
  <si>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</si>
  <si>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</si>
  <si>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</si>
  <si>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</si>
  <si>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</si>
  <si>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</si>
  <si>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</si>
  <si>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</si>
  <si>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</si>
  <si>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</si>
  <si>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</si>
  <si>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</si>
  <si>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</si>
  <si>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</si>
  <si>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</si>
  <si>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</si>
  <si>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</si>
  <si>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</si>
  <si>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</si>
  <si>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</si>
  <si>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</si>
  <si>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</si>
  <si>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</si>
  <si>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</si>
  <si>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</si>
  <si>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</si>
  <si>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</si>
  <si>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</si>
  <si>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</si>
  <si>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</si>
  <si>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</si>
  <si>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</si>
  <si>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</si>
  <si>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</si>
  <si>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</si>
  <si>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</si>
  <si>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</si>
  <si>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</si>
  <si>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</si>
  <si>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</si>
  <si>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</si>
  <si>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</si>
  <si>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</si>
  <si>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</si>
  <si>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</si>
  <si>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</si>
  <si>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</si>
  <si>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</si>
  <si>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</si>
  <si>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</si>
  <si>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</si>
  <si>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</si>
  <si>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</si>
  <si>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</si>
  <si>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</si>
  <si>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</si>
  <si>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</si>
  <si>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</si>
  <si>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</si>
  <si>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</si>
  <si>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</si>
  <si>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</si>
  <si>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</si>
  <si>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</si>
  <si>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</si>
  <si>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</si>
  <si>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</si>
  <si>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</si>
  <si>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</si>
  <si>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</si>
  <si>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</si>
  <si>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</si>
  <si>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</si>
  <si>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</si>
  <si>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</si>
  <si>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</si>
  <si>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</si>
  <si>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</si>
  <si>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</si>
  <si>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</si>
  <si>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</si>
  <si>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</si>
  <si>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</si>
  <si>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</si>
  <si>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</si>
  <si>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</si>
  <si>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</si>
  <si>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</si>
  <si>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</si>
  <si>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</si>
  <si>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</si>
  <si>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</si>
  <si>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</si>
  <si>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</si>
  <si>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</si>
  <si>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</si>
  <si>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</si>
  <si>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</si>
  <si>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</si>
  <si>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</si>
  <si>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</si>
  <si>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</si>
  <si>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</si>
  <si>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</si>
  <si>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</si>
  <si>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</si>
  <si>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</si>
  <si>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</si>
  <si>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</si>
  <si>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</si>
  <si>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</si>
  <si>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</si>
  <si>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</si>
  <si>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</si>
  <si>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</si>
  <si>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</si>
  <si>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</si>
  <si>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</si>
  <si>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</si>
  <si>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</si>
  <si>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</si>
  <si>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</si>
  <si>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</si>
  <si>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</si>
  <si>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</si>
  <si>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</si>
  <si>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</si>
  <si>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</si>
  <si>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</si>
  <si>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</si>
  <si>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</si>
  <si>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</si>
  <si>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</si>
  <si>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</si>
  <si>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</si>
  <si>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</si>
  <si>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</si>
  <si>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</si>
  <si>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</si>
  <si>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</si>
  <si>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</si>
  <si>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</si>
  <si>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</si>
  <si>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</si>
  <si>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</si>
  <si>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</si>
  <si>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</si>
  <si>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</si>
  <si>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</si>
  <si>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</si>
  <si>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</si>
  <si>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</si>
  <si>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</si>
  <si>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</si>
  <si>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</si>
  <si>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</si>
  <si>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</si>
  <si>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</si>
  <si>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</si>
  <si>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</si>
  <si>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</si>
  <si>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</si>
  <si>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</si>
  <si>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</si>
  <si>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</si>
  <si>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</si>
  <si>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</si>
  <si>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</si>
  <si>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</si>
  <si>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</si>
  <si>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</si>
  <si>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</si>
  <si>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</si>
  <si>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</si>
  <si>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</si>
  <si>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</si>
  <si>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</si>
  <si>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</si>
  <si>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</si>
  <si>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</si>
  <si>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</si>
  <si>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</si>
  <si>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</si>
  <si>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</si>
  <si>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</si>
  <si>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</si>
  <si>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</si>
  <si>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</si>
  <si>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</si>
  <si>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</si>
  <si>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</si>
  <si>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</si>
  <si>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</si>
  <si>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</si>
  <si>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</si>
  <si>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</si>
  <si>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</si>
  <si>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</si>
  <si>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</si>
  <si>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</si>
  <si>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</si>
  <si>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</si>
  <si>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</si>
  <si>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</si>
  <si>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</si>
  <si>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</si>
  <si>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</si>
  <si>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</si>
  <si>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</si>
  <si>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</si>
  <si>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</si>
  <si>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</si>
  <si>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</si>
  <si>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</si>
  <si>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</si>
  <si>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</si>
  <si>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</si>
  <si>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</si>
  <si>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</si>
  <si>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</si>
  <si>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</si>
  <si>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</si>
  <si>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</si>
  <si>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</si>
  <si>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</si>
  <si>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</si>
  <si>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</si>
  <si>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</si>
  <si>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</si>
  <si>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</si>
  <si>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</si>
  <si>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</si>
  <si>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</si>
  <si>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</si>
  <si>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</si>
  <si>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</si>
  <si>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</si>
  <si>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</si>
  <si>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</si>
  <si>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</si>
  <si>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</si>
  <si>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</si>
  <si>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</si>
  <si>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</si>
  <si>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</si>
  <si>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</si>
  <si>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</si>
  <si>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</si>
  <si>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</si>
  <si>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</si>
  <si>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</si>
  <si>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</si>
  <si>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</si>
  <si>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</si>
  <si>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</si>
  <si>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</si>
  <si>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</si>
  <si>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</si>
  <si>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</si>
  <si>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</si>
  <si>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</si>
  <si>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</si>
  <si>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</si>
  <si>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</si>
  <si>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</si>
  <si>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</si>
  <si>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</si>
  <si>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</si>
  <si>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</si>
  <si>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</si>
  <si>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</si>
  <si>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</si>
  <si>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</si>
  <si>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</si>
  <si>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</si>
  <si>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</si>
  <si>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</si>
  <si>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</si>
  <si>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</si>
  <si>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</si>
  <si>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</si>
  <si>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</si>
  <si>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</si>
  <si>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</si>
  <si>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</si>
  <si>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</si>
  <si>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</si>
  <si>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</si>
  <si>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</si>
  <si>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</si>
  <si>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</si>
  <si>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</si>
  <si>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</si>
  <si>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</si>
  <si>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</si>
  <si>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</si>
  <si>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</si>
  <si>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</si>
  <si>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</si>
  <si>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</si>
  <si>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</si>
  <si>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</si>
  <si>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</si>
  <si>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</si>
  <si>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</si>
  <si>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</si>
  <si>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</si>
  <si>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</si>
  <si>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</si>
  <si>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</si>
  <si>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</si>
  <si>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</si>
  <si>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</si>
  <si>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</si>
  <si>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</si>
  <si>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</si>
  <si>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</si>
  <si>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</si>
  <si>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</si>
  <si>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</si>
  <si>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</si>
  <si>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</si>
  <si>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</si>
  <si>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</si>
  <si>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</si>
  <si>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</si>
  <si>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</si>
  <si>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</si>
  <si>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</si>
  <si>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</si>
  <si>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</si>
  <si>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</si>
  <si>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</si>
  <si>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</si>
  <si>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</si>
  <si>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</si>
  <si>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</si>
  <si>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</si>
  <si>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</si>
  <si>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</si>
  <si>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</si>
  <si>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</si>
  <si>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</si>
  <si>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</si>
  <si>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</si>
  <si>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</si>
  <si>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</si>
  <si>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</si>
  <si>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</si>
  <si>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</si>
  <si>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</si>
  <si>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</si>
  <si>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</si>
  <si>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</si>
  <si>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</si>
  <si>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</si>
  <si>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</si>
  <si>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</si>
  <si>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</si>
  <si>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</si>
  <si>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</si>
  <si>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</si>
  <si>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</si>
  <si>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</si>
  <si>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</si>
  <si>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</si>
  <si>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</si>
  <si>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</si>
  <si>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</si>
  <si>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</si>
  <si>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</si>
  <si>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</si>
  <si>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</si>
  <si>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</si>
  <si>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</si>
  <si>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</si>
  <si>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</si>
  <si>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</si>
  <si>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</si>
  <si>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</si>
  <si>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</si>
  <si>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</si>
  <si>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</si>
  <si>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</si>
  <si>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</si>
  <si>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</si>
  <si>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</si>
  <si>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</si>
  <si>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</si>
  <si>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</si>
  <si>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</si>
  <si>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</si>
  <si>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</si>
  <si>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</si>
  <si>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</si>
  <si>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</si>
  <si>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</si>
  <si>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</si>
  <si>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</si>
  <si>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</si>
  <si>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</si>
  <si>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</si>
  <si>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</si>
  <si>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</si>
  <si>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</si>
  <si>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</si>
  <si>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</si>
  <si>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</si>
  <si>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</si>
  <si>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</si>
  <si>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</si>
  <si>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</si>
  <si>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</si>
  <si>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</si>
  <si>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</si>
  <si>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</si>
  <si>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</si>
  <si>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</si>
  <si>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</si>
  <si>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</si>
  <si>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</si>
  <si>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</si>
  <si>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</si>
  <si>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</si>
  <si>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</si>
  <si>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</si>
  <si>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</si>
  <si>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</si>
  <si>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</si>
  <si>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</si>
  <si>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</si>
  <si>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</si>
  <si>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</si>
  <si>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</si>
  <si>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</si>
  <si>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</si>
  <si>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</si>
  <si>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</si>
  <si>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</si>
  <si>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</si>
  <si>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</si>
  <si>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</si>
  <si>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</si>
  <si>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</si>
  <si>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</si>
  <si>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</si>
  <si>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</si>
  <si>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</si>
  <si>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</si>
  <si>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</si>
  <si>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</si>
  <si>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</si>
  <si>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</si>
  <si>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</si>
  <si>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</si>
  <si>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</si>
  <si>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</si>
  <si>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</si>
  <si>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</si>
  <si>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</si>
  <si>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</si>
  <si>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</si>
  <si>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</si>
  <si>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</si>
  <si>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</si>
  <si>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</si>
  <si>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</si>
  <si>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</si>
  <si>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</si>
  <si>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</si>
  <si>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</si>
  <si>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</si>
  <si>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</si>
  <si>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</si>
  <si>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</si>
  <si>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</si>
  <si>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</si>
  <si>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</si>
  <si>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</si>
  <si>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</si>
  <si>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</si>
  <si>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</si>
  <si>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</si>
  <si>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</si>
  <si>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</si>
  <si>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</si>
  <si>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</si>
  <si>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</si>
  <si>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</si>
  <si>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</si>
  <si>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</si>
  <si>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</si>
  <si>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</si>
  <si>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</si>
  <si>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</si>
  <si>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</si>
  <si>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</si>
  <si>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</si>
  <si>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</si>
  <si>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</si>
  <si>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</si>
  <si>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</si>
  <si>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</si>
  <si>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</si>
  <si>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</si>
  <si>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</si>
  <si>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</si>
  <si>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</si>
  <si>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</si>
  <si>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</si>
  <si>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</si>
  <si>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</si>
  <si>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</si>
  <si>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</si>
  <si>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</si>
  <si>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</si>
  <si>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</si>
  <si>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</si>
  <si>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</si>
  <si>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</si>
  <si>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</si>
  <si>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</si>
  <si>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</si>
  <si>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</si>
  <si>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</si>
  <si>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</si>
  <si>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</si>
  <si>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</si>
  <si>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</si>
  <si>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</si>
  <si>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</si>
  <si>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</si>
  <si>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</si>
  <si>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</si>
  <si>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</si>
  <si>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</si>
  <si>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</si>
  <si>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</si>
  <si>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</si>
  <si>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</si>
  <si>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</si>
  <si>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</si>
  <si>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</si>
  <si>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</si>
  <si>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</si>
  <si>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</si>
  <si>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</si>
  <si>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</si>
  <si>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</si>
  <si>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</si>
  <si>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</si>
  <si>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</si>
  <si>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</si>
  <si>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</si>
  <si>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</si>
  <si>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</si>
  <si>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</si>
  <si>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</si>
  <si>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</si>
  <si>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</si>
  <si>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</si>
  <si>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</si>
  <si>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</si>
  <si>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</si>
  <si>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</si>
  <si>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</si>
  <si>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</si>
  <si>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</si>
  <si>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</si>
  <si>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</si>
  <si>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</si>
  <si>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</si>
  <si>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</si>
  <si>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</si>
  <si>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</si>
  <si>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</si>
  <si>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</si>
  <si>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</si>
  <si>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</si>
  <si>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</si>
  <si>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</si>
  <si>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</si>
  <si>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</si>
  <si>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</si>
  <si>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</si>
  <si>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</si>
  <si>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</si>
  <si>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</si>
  <si>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</si>
  <si>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</si>
  <si>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</si>
  <si>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</si>
  <si>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</si>
  <si>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</si>
  <si>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</si>
  <si>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</si>
  <si>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</si>
  <si>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</si>
  <si>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</si>
  <si>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</si>
  <si>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</si>
  <si>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</si>
  <si>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</si>
  <si>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</si>
  <si>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</si>
  <si>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</si>
  <si>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</si>
  <si>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</si>
  <si>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</si>
  <si>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</si>
  <si>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</si>
  <si>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</si>
  <si>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</si>
  <si>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</si>
  <si>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</si>
  <si>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</si>
  <si>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</si>
  <si>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</si>
  <si>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</si>
  <si>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</si>
  <si>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</si>
  <si>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</si>
  <si>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</si>
  <si>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</si>
  <si>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</si>
  <si>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</si>
  <si>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</si>
  <si>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</si>
  <si>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</si>
  <si>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</si>
  <si>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</si>
  <si>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</si>
  <si>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</si>
  <si>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</si>
  <si>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</si>
  <si>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</si>
  <si>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</si>
  <si>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</si>
  <si>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</si>
  <si>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</si>
  <si>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</si>
  <si>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</si>
  <si>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</si>
  <si>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</si>
  <si>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</si>
  <si>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</si>
  <si>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</si>
  <si>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</si>
  <si>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</si>
  <si>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</si>
  <si>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</si>
  <si>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</si>
  <si>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</si>
  <si>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</si>
  <si>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</si>
  <si>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</si>
  <si>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</si>
  <si>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</si>
  <si>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</si>
  <si>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</si>
  <si>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</si>
  <si>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</si>
  <si>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</si>
  <si>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</si>
  <si>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</si>
  <si>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</si>
  <si>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</si>
  <si>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</si>
  <si>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</si>
  <si>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</si>
  <si>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</si>
  <si>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</si>
  <si>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</si>
  <si>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</si>
  <si>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</si>
  <si>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</si>
  <si>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</si>
  <si>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</si>
  <si>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</si>
  <si>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</si>
  <si>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</si>
  <si>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</si>
  <si>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</si>
  <si>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</si>
  <si>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</si>
  <si>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</si>
  <si>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</si>
  <si>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</si>
  <si>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</si>
  <si>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</si>
  <si>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</si>
  <si>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</si>
  <si>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</si>
  <si>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</si>
  <si>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</si>
  <si>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</si>
  <si>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</si>
  <si>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</si>
  <si>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</si>
  <si>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</si>
  <si>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</si>
  <si>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</si>
  <si>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</si>
  <si>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</si>
  <si>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</si>
  <si>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</si>
  <si>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</si>
  <si>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</si>
  <si>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</si>
  <si>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</si>
  <si>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</si>
  <si>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</si>
  <si>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</si>
  <si>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</si>
  <si>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</si>
  <si>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</si>
  <si>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</si>
  <si>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</si>
  <si>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</si>
  <si>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</si>
  <si>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</si>
  <si>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</si>
  <si>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</si>
  <si>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</si>
  <si>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</si>
  <si>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</si>
  <si>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</si>
  <si>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</si>
  <si>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</si>
  <si>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</si>
  <si>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</si>
  <si>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</si>
  <si>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</si>
  <si>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</si>
  <si>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</si>
  <si>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</si>
  <si>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</si>
  <si>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</si>
  <si>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</si>
  <si>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</si>
  <si>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</si>
  <si>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</si>
  <si>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</si>
  <si>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</si>
  <si>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</si>
  <si>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</si>
  <si>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</si>
  <si>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</si>
  <si>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</si>
  <si>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</si>
  <si>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</si>
  <si>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</si>
  <si>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</si>
  <si>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</si>
  <si>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</si>
  <si>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</si>
  <si>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</si>
  <si>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</si>
  <si>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</si>
  <si>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</si>
  <si>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</si>
  <si>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</si>
  <si>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</si>
  <si>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</si>
  <si>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</si>
  <si>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</si>
  <si>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</si>
  <si>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</si>
  <si>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</si>
  <si>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</si>
  <si>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</si>
  <si>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</si>
  <si>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</si>
  <si>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</si>
  <si>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</si>
  <si>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</si>
  <si>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</si>
  <si>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</si>
  <si>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</si>
  <si>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</si>
  <si>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</si>
  <si>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</si>
  <si>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</si>
  <si>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</si>
  <si>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</si>
  <si>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</si>
  <si>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</si>
  <si>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</si>
  <si>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</si>
  <si>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</si>
  <si>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</si>
  <si>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</si>
  <si>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</si>
  <si>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</si>
  <si>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</si>
  <si>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</si>
  <si>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</si>
  <si>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</si>
  <si>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</si>
  <si>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</si>
  <si>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</si>
  <si>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</si>
  <si>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</si>
  <si>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</si>
  <si>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</si>
  <si>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</si>
  <si>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</si>
  <si>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</si>
  <si>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</si>
  <si>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</si>
  <si>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</si>
  <si>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</si>
  <si>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</si>
  <si>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</si>
  <si>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</si>
  <si>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</si>
  <si>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</si>
  <si>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</si>
  <si>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</si>
  <si>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</si>
  <si>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</si>
  <si>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</si>
  <si>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</si>
  <si>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</si>
  <si>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</si>
  <si>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</si>
  <si>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</si>
  <si>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</si>
  <si>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</si>
  <si>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</si>
  <si>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</si>
  <si>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</si>
  <si>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</si>
  <si>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</si>
  <si>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</si>
  <si>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</si>
  <si>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</si>
  <si>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</si>
  <si>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</si>
  <si>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</si>
  <si>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</si>
  <si>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</si>
  <si>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</si>
  <si>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</si>
  <si>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</si>
  <si>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</si>
  <si>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</si>
  <si>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</si>
  <si>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</si>
  <si>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</si>
  <si>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</si>
  <si>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</si>
  <si>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</si>
  <si>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</si>
  <si>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</si>
  <si>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</si>
  <si>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</si>
  <si>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</si>
  <si>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</si>
  <si>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</si>
  <si>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</si>
  <si>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</si>
  <si>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</si>
  <si>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</si>
  <si>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</si>
  <si>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</si>
  <si>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</si>
  <si>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</si>
  <si>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</si>
  <si>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</si>
  <si>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</si>
  <si>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</si>
  <si>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</si>
  <si>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</si>
  <si>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</si>
  <si>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</si>
  <si>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</si>
  <si>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</si>
  <si>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</si>
  <si>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</si>
  <si>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</si>
  <si>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</si>
  <si>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</si>
  <si>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</si>
  <si>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</si>
  <si>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</si>
  <si>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</si>
  <si>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</si>
  <si>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</si>
  <si>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</si>
  <si>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</si>
  <si>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</si>
  <si>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</si>
  <si>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</si>
  <si>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</si>
  <si>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</si>
  <si>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</si>
  <si>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</si>
  <si>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</si>
  <si>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</si>
  <si>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</si>
  <si>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</si>
  <si>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</si>
  <si>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</si>
  <si>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</si>
  <si>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</si>
  <si>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</si>
  <si>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</si>
  <si>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</si>
  <si>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</si>
  <si>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</si>
  <si>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</si>
  <si>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</si>
  <si>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</si>
  <si>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</si>
  <si>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</si>
  <si>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</si>
  <si>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</si>
  <si>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</si>
  <si>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</si>
  <si>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</si>
  <si>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</si>
  <si>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</si>
  <si>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</si>
  <si>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</si>
  <si>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</si>
  <si>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</si>
  <si>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</si>
  <si>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</si>
  <si>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</si>
  <si>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</si>
  <si>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</si>
  <si>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</si>
  <si>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</si>
  <si>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</si>
  <si>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</si>
  <si>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</si>
  <si>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</si>
  <si>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</si>
  <si>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</si>
  <si>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</si>
  <si>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</si>
  <si>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</si>
  <si>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</si>
  <si>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</si>
  <si>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</si>
  <si>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</si>
  <si>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</si>
  <si>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</si>
  <si>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</si>
  <si>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</si>
  <si>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</si>
  <si>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</si>
  <si>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</si>
  <si>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</si>
  <si>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</si>
  <si>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</si>
  <si>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</si>
  <si>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</si>
  <si>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</si>
  <si>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</si>
  <si>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</si>
  <si>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</si>
  <si>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</si>
  <si>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</si>
  <si>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</si>
  <si>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</si>
  <si>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</si>
  <si>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</si>
  <si>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</si>
  <si>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</si>
  <si>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</si>
  <si>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</si>
  <si>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</si>
  <si>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</si>
  <si>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</si>
  <si>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</si>
  <si>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</si>
  <si>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</si>
  <si>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</si>
  <si>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</si>
  <si>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</si>
  <si>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</si>
  <si>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</si>
  <si>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</si>
  <si>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</si>
  <si>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</si>
  <si>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</si>
  <si>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</si>
  <si>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</si>
  <si>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</si>
  <si>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</si>
  <si>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</si>
  <si>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</si>
  <si>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</si>
  <si>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</si>
  <si>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</si>
  <si>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</si>
  <si>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</si>
  <si>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</si>
  <si>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</si>
  <si>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</si>
  <si>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</si>
  <si>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</si>
  <si>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</si>
  <si>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</si>
  <si>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</si>
  <si>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</si>
  <si>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</si>
  <si>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</si>
  <si>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</si>
  <si>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</si>
  <si>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</si>
  <si>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</si>
  <si>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</si>
  <si>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</si>
  <si>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</si>
  <si>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</si>
  <si>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</si>
  <si>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</si>
  <si>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</si>
  <si>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</si>
  <si>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</si>
  <si>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</si>
  <si>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</si>
  <si>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</si>
  <si>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</si>
  <si>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</si>
  <si>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</si>
  <si>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</si>
  <si>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</si>
  <si>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</si>
  <si>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</si>
  <si>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</si>
  <si>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</si>
  <si>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</si>
  <si>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</si>
  <si>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</si>
  <si>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</si>
  <si>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</si>
  <si>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</si>
  <si>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</si>
  <si>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</si>
  <si>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</si>
  <si>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</si>
  <si>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</si>
  <si>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</si>
  <si>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</si>
  <si>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</si>
  <si>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</si>
  <si>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</si>
  <si>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</si>
  <si>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</si>
  <si>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</si>
  <si>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</si>
  <si>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</si>
  <si>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</si>
  <si>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</si>
  <si>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</si>
  <si>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</si>
  <si>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</si>
  <si>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</si>
  <si>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</si>
  <si>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</si>
  <si>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</si>
  <si>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</si>
  <si>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</si>
  <si>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</si>
  <si>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</si>
  <si>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</si>
  <si>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</si>
  <si>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</si>
  <si>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</si>
  <si>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</si>
  <si>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</si>
  <si>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</si>
  <si>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</si>
  <si>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</si>
  <si>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</si>
  <si>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</si>
  <si>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</si>
  <si>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</si>
  <si>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</si>
  <si>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</si>
  <si>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</si>
  <si>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</si>
  <si>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</si>
  <si>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</si>
  <si>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</si>
  <si>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</si>
  <si>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</si>
  <si>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</si>
  <si>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</si>
  <si>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</si>
  <si>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</si>
  <si>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</si>
  <si>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</si>
  <si>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</si>
  <si>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</si>
  <si>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</si>
  <si>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</si>
  <si>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</si>
  <si>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</si>
  <si>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</si>
  <si>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</si>
  <si>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</si>
  <si>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</si>
  <si>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</si>
  <si>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</si>
  <si>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</si>
  <si>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</si>
  <si>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</si>
  <si>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</si>
  <si>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</si>
  <si>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</si>
  <si>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</si>
  <si>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</si>
  <si>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</si>
  <si>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</si>
  <si>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</si>
  <si>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</si>
  <si>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</si>
  <si>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</si>
  <si>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</si>
  <si>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</si>
  <si>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</si>
  <si>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</si>
  <si>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</si>
  <si>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</si>
  <si>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</si>
  <si>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</si>
  <si>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</si>
  <si>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</si>
  <si>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</si>
  <si>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</si>
  <si>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</si>
  <si>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</si>
  <si>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</si>
  <si>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</si>
  <si>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</si>
  <si>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</si>
  <si>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</si>
  <si>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</si>
  <si>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</si>
  <si>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</si>
  <si>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</si>
  <si>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</si>
  <si>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</si>
  <si>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</si>
  <si>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</si>
  <si>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</si>
  <si>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</si>
  <si>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</si>
  <si>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</si>
  <si>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</si>
  <si>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</si>
  <si>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</si>
  <si>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</si>
  <si>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</si>
  <si>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</si>
  <si>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</si>
  <si>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</si>
  <si>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</si>
  <si>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</si>
  <si>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</si>
  <si>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</si>
  <si>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</si>
  <si>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</si>
  <si>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</si>
  <si>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</si>
  <si>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</si>
  <si>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</si>
  <si>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</si>
  <si>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</si>
  <si>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</si>
  <si>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</si>
  <si>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</si>
  <si>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</si>
  <si>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</si>
  <si>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</si>
  <si>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</si>
  <si>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</si>
  <si>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</si>
  <si>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</si>
  <si>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</si>
  <si>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</si>
  <si>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</si>
  <si>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</si>
  <si>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</si>
  <si>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</si>
  <si>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</si>
  <si>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</si>
  <si>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</si>
  <si>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</si>
  <si>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</si>
  <si>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</si>
  <si>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</si>
  <si>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</si>
  <si>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</si>
  <si>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</si>
  <si>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</si>
  <si>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</si>
  <si>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</si>
  <si>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</si>
  <si>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</si>
  <si>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</si>
  <si>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</si>
  <si>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</si>
  <si>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</si>
  <si>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</si>
  <si>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</si>
  <si>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</si>
  <si>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</si>
  <si>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</si>
  <si>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</si>
  <si>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</si>
  <si>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</si>
  <si>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</si>
  <si>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</si>
  <si>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</si>
  <si>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</si>
  <si>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</si>
  <si>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</si>
  <si>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</si>
  <si>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</si>
  <si>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</si>
  <si>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</si>
  <si>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</si>
  <si>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</si>
  <si>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</si>
  <si>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</si>
  <si>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</si>
  <si>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</si>
  <si>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</si>
  <si>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</si>
  <si>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</si>
  <si>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</si>
  <si>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</si>
  <si>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</si>
  <si>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</si>
  <si>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</si>
  <si>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</si>
  <si>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</si>
  <si>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</si>
  <si>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</si>
  <si>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</si>
  <si>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</si>
  <si>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</si>
  <si>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</si>
  <si>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</si>
  <si>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</si>
  <si>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</si>
  <si>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</si>
  <si>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</si>
  <si>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</si>
  <si>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</si>
  <si>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</si>
  <si>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</si>
  <si>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</si>
  <si>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</si>
  <si>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</si>
  <si>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</si>
  <si>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</si>
  <si>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</si>
  <si>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</si>
  <si>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</si>
  <si>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</si>
  <si>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</si>
  <si>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</si>
  <si>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</si>
  <si>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</si>
  <si>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</si>
  <si>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</si>
  <si>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</si>
  <si>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</si>
  <si>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</si>
  <si>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</si>
  <si>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</si>
  <si>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</si>
  <si>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</si>
  <si>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</si>
  <si>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</si>
  <si>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</si>
  <si>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</si>
  <si>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</si>
  <si>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</si>
  <si>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</si>
  <si>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</si>
  <si>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</si>
  <si>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</si>
  <si>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</si>
  <si>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</si>
  <si>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</si>
  <si>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</si>
  <si>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</si>
  <si>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</si>
  <si>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</si>
  <si>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</si>
  <si>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</si>
  <si>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</si>
  <si>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</si>
  <si>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</si>
  <si>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</si>
  <si>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</si>
  <si>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</si>
  <si>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</si>
  <si>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</si>
  <si>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</si>
  <si>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</si>
  <si>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</si>
  <si>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</si>
  <si>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</si>
  <si>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</si>
  <si>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</si>
  <si>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</si>
  <si>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</si>
  <si>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</si>
  <si>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</si>
  <si>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</si>
  <si>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</si>
  <si>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</si>
  <si>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</si>
  <si>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</si>
  <si>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</si>
  <si>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</si>
  <si>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</si>
  <si>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</si>
  <si>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</si>
  <si>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</si>
  <si>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</si>
  <si>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</si>
  <si>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</si>
  <si>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</si>
  <si>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</si>
  <si>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</si>
  <si>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</si>
  <si>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</si>
  <si>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</si>
  <si>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</si>
  <si>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</si>
  <si>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</si>
  <si>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</si>
  <si>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</si>
  <si>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</si>
  <si>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</si>
  <si>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</si>
  <si>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</si>
  <si>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</si>
  <si>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</si>
  <si>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</si>
  <si>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</si>
  <si>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</si>
  <si>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</si>
  <si>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</si>
  <si>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</si>
  <si>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</si>
  <si>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</si>
  <si>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</si>
  <si>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</si>
  <si>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</si>
  <si>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</si>
  <si>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</si>
  <si>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</si>
  <si>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</si>
  <si>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</si>
  <si>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</si>
  <si>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</si>
  <si>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</si>
  <si>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</si>
  <si>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</si>
  <si>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</si>
  <si>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</si>
  <si>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</si>
  <si>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</si>
  <si>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</si>
  <si>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</si>
  <si>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</si>
  <si>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</si>
  <si>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</si>
  <si>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</si>
  <si>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</si>
  <si>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</si>
  <si>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</si>
  <si>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</si>
  <si>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</si>
  <si>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</si>
  <si>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</si>
  <si>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</si>
  <si>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</si>
  <si>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</si>
  <si>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</si>
  <si>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</si>
  <si>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</si>
  <si>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</si>
  <si>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</si>
  <si>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</si>
  <si>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</si>
  <si>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</si>
  <si>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</si>
  <si>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</si>
  <si>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</si>
  <si>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</si>
  <si>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</si>
  <si>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</si>
  <si>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</si>
  <si>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</si>
  <si>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</si>
  <si>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</si>
  <si>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</si>
  <si>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</si>
  <si>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</si>
  <si>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</si>
  <si>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</si>
  <si>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</si>
  <si>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</si>
  <si>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</si>
  <si>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</si>
  <si>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</si>
  <si>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</si>
  <si>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</si>
  <si>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</si>
  <si>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</si>
  <si>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</si>
  <si>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</si>
  <si>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</si>
  <si>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</si>
  <si>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</si>
  <si>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</si>
  <si>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</si>
  <si>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</si>
  <si>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</si>
  <si>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</si>
  <si>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</si>
  <si>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</si>
  <si>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</si>
  <si>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</si>
  <si>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</si>
  <si>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</si>
  <si>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</si>
  <si>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</si>
  <si>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</si>
  <si>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</si>
  <si>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</si>
  <si>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</si>
  <si>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</si>
  <si>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</si>
  <si>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</si>
  <si>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</si>
  <si>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</si>
  <si>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</si>
  <si>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</si>
  <si>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</si>
  <si>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</si>
  <si>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</si>
  <si>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</si>
  <si>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</si>
  <si>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</si>
  <si>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</si>
  <si>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</si>
  <si>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</si>
  <si>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</si>
  <si>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</si>
  <si>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</si>
  <si>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</si>
  <si>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</si>
  <si>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</si>
  <si>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</si>
  <si>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</si>
  <si>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</si>
  <si>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</si>
  <si>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</si>
  <si>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</si>
  <si>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</si>
  <si>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</si>
  <si>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</si>
  <si>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</si>
  <si>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</si>
  <si>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</si>
  <si>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</si>
  <si>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</si>
  <si>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</si>
  <si>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</si>
  <si>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</si>
  <si>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</si>
  <si>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</si>
  <si>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</si>
  <si>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</si>
  <si>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</si>
  <si>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</si>
  <si>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</si>
  <si>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</si>
  <si>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</si>
  <si>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</si>
  <si>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</si>
  <si>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</si>
  <si>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</si>
  <si>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</si>
  <si>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</si>
  <si>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</si>
  <si>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</si>
  <si>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</si>
  <si>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</si>
  <si>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</si>
  <si>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</si>
  <si>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</si>
  <si>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</si>
  <si>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</si>
  <si>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</si>
  <si>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</si>
  <si>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</si>
  <si>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</si>
  <si>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</si>
  <si>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</si>
  <si>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</si>
  <si>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</si>
  <si>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</si>
  <si>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</si>
  <si>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</si>
  <si>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</si>
  <si>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</si>
  <si>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</si>
  <si>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</si>
  <si>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</si>
  <si>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</si>
  <si>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</si>
  <si>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</si>
  <si>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</si>
  <si>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</si>
  <si>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</si>
  <si>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</si>
  <si>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</si>
  <si>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</si>
  <si>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</si>
  <si>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</si>
  <si>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</si>
  <si>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</si>
  <si>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</si>
  <si>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</si>
  <si>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</si>
  <si>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</si>
  <si>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</si>
  <si>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</si>
  <si>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</si>
  <si>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</si>
  <si>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</si>
  <si>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</si>
  <si>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</si>
  <si>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</si>
  <si>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</si>
  <si>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</si>
  <si>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</si>
  <si>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</si>
  <si>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</si>
  <si>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</si>
  <si>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</si>
  <si>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</si>
  <si>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</si>
  <si>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</si>
  <si>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</si>
  <si>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</si>
  <si>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</si>
  <si>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</si>
  <si>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</si>
  <si>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</si>
  <si>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</si>
  <si>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</si>
  <si>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</si>
  <si>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</si>
  <si>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</si>
  <si>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</si>
  <si>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</si>
  <si>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</si>
  <si>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</si>
  <si>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</si>
  <si>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</si>
  <si>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</si>
  <si>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</si>
  <si>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</si>
  <si>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</si>
  <si>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</si>
  <si>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</si>
  <si>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</si>
  <si>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</si>
  <si>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</si>
  <si>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</si>
  <si>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</si>
  <si>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</si>
  <si>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</si>
  <si>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</si>
  <si>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</si>
  <si>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</si>
  <si>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</si>
  <si>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</si>
  <si>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</si>
  <si>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</si>
  <si>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</si>
  <si>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</si>
  <si>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</si>
  <si>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</si>
  <si>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</si>
  <si>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</si>
  <si>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</si>
  <si>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</si>
  <si>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</si>
  <si>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</si>
  <si>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</si>
  <si>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</si>
  <si>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</si>
  <si>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</si>
  <si>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</si>
  <si>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</si>
  <si>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</si>
  <si>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</si>
  <si>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</si>
  <si>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</si>
  <si>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</si>
  <si>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</si>
  <si>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</si>
  <si>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</si>
  <si>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</si>
  <si>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</si>
  <si>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</si>
  <si>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</si>
  <si>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</si>
  <si>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</si>
  <si>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</si>
  <si>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</si>
  <si>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</si>
  <si>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</si>
  <si>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</si>
  <si>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</si>
  <si>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</si>
  <si>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</si>
  <si>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</si>
  <si>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</si>
  <si>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</si>
  <si>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</si>
  <si>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</si>
  <si>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</si>
  <si>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</si>
  <si>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</si>
  <si>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</si>
  <si>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</si>
  <si>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</si>
  <si>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</si>
  <si>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</si>
  <si>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</si>
  <si>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</si>
  <si>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</si>
  <si>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</si>
  <si>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</si>
  <si>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</si>
  <si>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</si>
  <si>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</si>
  <si>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</si>
  <si>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</si>
  <si>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</si>
  <si>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</si>
  <si>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</si>
  <si>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</si>
  <si>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</si>
  <si>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</si>
  <si>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</si>
  <si>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</si>
  <si>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</si>
  <si>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</si>
  <si>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</si>
  <si>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</si>
  <si>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</si>
  <si>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</si>
  <si>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</si>
  <si>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</si>
  <si>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</si>
  <si>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</si>
  <si>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</si>
  <si>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</si>
  <si>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</si>
  <si>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</si>
  <si>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</si>
  <si>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</si>
  <si>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</si>
  <si>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</si>
  <si>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</si>
  <si>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</si>
  <si>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</si>
  <si>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</si>
  <si>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</si>
  <si>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</si>
  <si>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</si>
  <si>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</si>
  <si>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</si>
  <si>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</si>
  <si>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</si>
  <si>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</si>
  <si>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</si>
  <si>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</si>
  <si>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</si>
  <si>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</si>
  <si>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</si>
  <si>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</si>
  <si>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</si>
  <si>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</si>
  <si>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</si>
  <si>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</si>
  <si>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</si>
  <si>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</si>
  <si>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</si>
  <si>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</si>
  <si>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</si>
  <si>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</si>
  <si>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</si>
  <si>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</si>
  <si>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</si>
  <si>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</si>
  <si>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</si>
  <si>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</si>
  <si>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</si>
  <si>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</si>
  <si>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</si>
  <si>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</si>
  <si>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</si>
  <si>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</si>
  <si>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</si>
  <si>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</si>
  <si>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</si>
  <si>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</si>
  <si>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</si>
  <si>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</si>
  <si>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</si>
  <si>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</si>
  <si>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</si>
  <si>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</si>
  <si>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</si>
  <si>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</si>
  <si>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</si>
  <si>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</si>
  <si>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</si>
  <si>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</si>
  <si>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</si>
  <si>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</si>
  <si>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</si>
  <si>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</si>
  <si>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</si>
  <si>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</si>
  <si>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</si>
  <si>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</si>
  <si>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</si>
  <si>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</si>
  <si>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</si>
  <si>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</si>
  <si>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</si>
  <si>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</si>
  <si>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</si>
  <si>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</si>
  <si>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</si>
  <si>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</si>
  <si>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</si>
  <si>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</si>
  <si>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</si>
  <si>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</si>
  <si>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</si>
  <si>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</si>
  <si>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</si>
  <si>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</si>
  <si>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</si>
  <si>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</si>
  <si>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</si>
  <si>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</si>
  <si>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</si>
  <si>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</si>
  <si>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</si>
  <si>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</si>
  <si>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</si>
  <si>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</si>
  <si>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</si>
  <si>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</si>
  <si>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</si>
  <si>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</si>
  <si>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</si>
  <si>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</si>
  <si>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</si>
  <si>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</si>
  <si>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</si>
  <si>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</si>
  <si>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</si>
  <si>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</si>
  <si>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</si>
  <si>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</si>
  <si>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</si>
  <si>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</si>
  <si>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</si>
  <si>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</si>
  <si>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</si>
  <si>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</si>
  <si>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</si>
  <si>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</si>
  <si>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</si>
  <si>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</si>
  <si>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</si>
  <si>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</si>
  <si>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</si>
  <si>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</si>
  <si>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</si>
  <si>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</si>
  <si>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</si>
  <si>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</si>
  <si>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</si>
  <si>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</si>
  <si>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</si>
  <si>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</si>
  <si>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</si>
  <si>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</si>
  <si>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</si>
  <si>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</si>
  <si>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</si>
  <si>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</si>
  <si>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</si>
  <si>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</si>
  <si>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</si>
  <si>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</si>
  <si>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</si>
  <si>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</si>
  <si>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</si>
  <si>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</si>
  <si>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</si>
  <si>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</si>
  <si>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</si>
  <si>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</si>
  <si>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</si>
  <si>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</si>
  <si>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</si>
  <si>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</si>
  <si>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</si>
  <si>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</si>
  <si>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</si>
  <si>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</si>
  <si>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</si>
  <si>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</si>
  <si>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</si>
  <si>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</si>
  <si>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</si>
  <si>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</si>
  <si>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</si>
  <si>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</si>
  <si>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</si>
  <si>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</si>
  <si>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</si>
  <si>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</si>
  <si>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</si>
  <si>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</si>
  <si>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</si>
  <si>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</si>
  <si>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</si>
  <si>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</si>
  <si>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</si>
  <si>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</si>
  <si>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</si>
  <si>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</si>
  <si>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</si>
  <si>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</si>
  <si>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</si>
  <si>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</si>
  <si>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</si>
  <si>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</si>
  <si>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</si>
  <si>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</si>
  <si>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</si>
  <si>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</si>
  <si>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</si>
  <si>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</si>
  <si>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</si>
  <si>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</si>
  <si>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</si>
  <si>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</si>
  <si>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</si>
  <si>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</si>
  <si>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</si>
  <si>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</si>
  <si>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</si>
  <si>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</si>
  <si>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</si>
  <si>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</si>
  <si>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</si>
  <si>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</si>
  <si>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</si>
  <si>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</si>
  <si>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</si>
  <si>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</si>
  <si>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</si>
  <si>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</si>
  <si>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</si>
  <si>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</si>
  <si>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</si>
  <si>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</si>
  <si>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</si>
  <si>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</si>
  <si>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</si>
  <si>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</si>
  <si>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</si>
  <si>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</si>
  <si>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</si>
  <si>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</si>
  <si>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</si>
  <si>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</si>
  <si>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</si>
  <si>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</si>
  <si>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</si>
  <si>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</si>
  <si>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</si>
  <si>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</si>
  <si>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</si>
  <si>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</si>
  <si>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</si>
  <si>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</si>
  <si>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</si>
  <si>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</si>
  <si>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</si>
  <si>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</si>
  <si>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</si>
  <si>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</si>
  <si>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</si>
  <si>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</si>
  <si>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</si>
  <si>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</si>
  <si>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</si>
  <si>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</si>
  <si>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</si>
  <si>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</si>
  <si>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</si>
  <si>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</si>
  <si>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</si>
  <si>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</si>
  <si>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</si>
  <si>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</si>
  <si>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</si>
  <si>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</si>
  <si>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</si>
  <si>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</si>
  <si>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</si>
  <si>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</si>
  <si>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</si>
  <si>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</si>
  <si>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</si>
  <si>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</si>
  <si>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</si>
  <si>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</si>
  <si>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</si>
  <si>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</si>
  <si>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</si>
  <si>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</si>
  <si>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</si>
  <si>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</si>
  <si>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</si>
  <si>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</si>
  <si>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</si>
  <si>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</si>
  <si>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</si>
  <si>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</si>
  <si>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</si>
  <si>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</si>
  <si>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</si>
  <si>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</si>
  <si>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</si>
  <si>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</si>
  <si>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</si>
  <si>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</si>
  <si>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</si>
  <si>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</si>
  <si>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</si>
  <si>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</si>
  <si>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</si>
  <si>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</si>
  <si>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</si>
  <si>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</si>
  <si>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</si>
  <si>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</si>
  <si>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</si>
  <si>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</si>
  <si>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</si>
  <si>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</si>
  <si>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</si>
  <si>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</si>
  <si>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</si>
  <si>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</si>
  <si>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</si>
  <si>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</si>
  <si>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</si>
  <si>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</si>
  <si>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</si>
  <si>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</si>
  <si>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</si>
  <si>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</si>
  <si>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</si>
  <si>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</si>
  <si>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</si>
  <si>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</si>
  <si>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</si>
  <si>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</si>
  <si>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</si>
  <si>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</si>
  <si>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</si>
  <si>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</si>
  <si>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</si>
  <si>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</si>
  <si>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</si>
  <si>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</si>
  <si>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</si>
  <si>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</si>
  <si>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</si>
  <si>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</si>
  <si>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</si>
  <si>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</si>
  <si>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</si>
  <si>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</si>
  <si>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</si>
  <si>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</si>
  <si>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</si>
  <si>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</si>
  <si>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</si>
  <si>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</si>
  <si>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</si>
  <si>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</si>
  <si>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</si>
  <si>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</si>
  <si>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</si>
  <si>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</si>
  <si>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</si>
  <si>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</si>
  <si>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</si>
  <si>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</si>
  <si>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</si>
  <si>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</si>
  <si>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</si>
  <si>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</si>
  <si>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</si>
  <si>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</si>
  <si>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</si>
  <si>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</si>
  <si>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</si>
  <si>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</si>
  <si>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</si>
  <si>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</si>
  <si>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</si>
  <si>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</si>
  <si>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</si>
  <si>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</si>
  <si>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</si>
  <si>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</si>
  <si>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</si>
  <si>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</si>
  <si>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</si>
  <si>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</si>
  <si>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</si>
  <si>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</si>
  <si>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</si>
  <si>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</si>
  <si>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</si>
  <si>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</si>
  <si>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</si>
  <si>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</si>
  <si>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</si>
  <si>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</si>
  <si>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</si>
  <si>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</si>
  <si>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</si>
  <si>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</si>
  <si>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</si>
  <si>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</si>
  <si>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</si>
  <si>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</si>
  <si>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</si>
  <si>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</si>
  <si>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</si>
  <si>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</si>
  <si>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</si>
  <si>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</si>
  <si>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</si>
  <si>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</si>
  <si>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</si>
  <si>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</si>
  <si>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</si>
  <si>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</si>
  <si>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</si>
  <si>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</si>
  <si>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</si>
  <si>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</si>
  <si>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</si>
  <si>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</si>
  <si>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</si>
  <si>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</si>
  <si>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</si>
  <si>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</si>
  <si>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</si>
  <si>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</si>
  <si>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</si>
  <si>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</si>
  <si>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</si>
  <si>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</si>
  <si>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</si>
  <si>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</si>
  <si>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</si>
  <si>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</si>
  <si>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</si>
  <si>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</si>
  <si>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</si>
  <si>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</si>
  <si>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</si>
  <si>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</si>
  <si>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</si>
  <si>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</si>
  <si>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</si>
  <si>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</si>
  <si>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</si>
  <si>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</si>
  <si>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</si>
  <si>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</si>
  <si>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</si>
  <si>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</si>
  <si>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</si>
  <si>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</si>
  <si>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</si>
  <si>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</si>
  <si>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</si>
  <si>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</si>
  <si>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</si>
  <si>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</si>
  <si>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</si>
  <si>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</si>
  <si>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</si>
  <si>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</si>
  <si>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</si>
  <si>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</si>
  <si>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</si>
  <si>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</si>
  <si>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</si>
  <si>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</si>
  <si>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</si>
  <si>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</si>
  <si>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</si>
  <si>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</si>
  <si>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</si>
  <si>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</si>
  <si>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</si>
  <si>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</si>
  <si>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</si>
  <si>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</si>
  <si>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</si>
  <si>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</si>
  <si>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</si>
  <si>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</si>
  <si>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</si>
  <si>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</si>
  <si>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</si>
  <si>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</si>
  <si>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</si>
  <si>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</si>
  <si>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</si>
  <si>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</si>
  <si>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</si>
  <si>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</si>
  <si>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</si>
  <si>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</si>
  <si>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</si>
  <si>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</si>
  <si>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</si>
  <si>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</si>
  <si>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</si>
  <si>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</si>
  <si>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</si>
  <si>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</si>
  <si>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</si>
  <si>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</si>
  <si>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</si>
  <si>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</si>
  <si>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</si>
  <si>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</si>
  <si>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</si>
  <si>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</si>
  <si>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</si>
  <si>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</si>
  <si>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</si>
  <si>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</si>
  <si>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</si>
  <si>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</si>
  <si>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</si>
  <si>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</si>
  <si>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</si>
  <si>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</si>
  <si>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</si>
  <si>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</si>
  <si>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</si>
  <si>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</si>
  <si>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</si>
  <si>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</si>
  <si>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</si>
  <si>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</si>
  <si>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</si>
  <si>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</si>
  <si>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</si>
  <si>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</si>
  <si>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</si>
  <si>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</si>
  <si>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</si>
  <si>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</si>
  <si>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</si>
  <si>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</si>
  <si>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</si>
  <si>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</si>
  <si>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</si>
  <si>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</si>
  <si>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</si>
  <si>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</si>
  <si>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</si>
  <si>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</si>
  <si>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</si>
  <si>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</si>
  <si>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</si>
  <si>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</si>
  <si>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</si>
  <si>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</si>
  <si>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</si>
  <si>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</si>
  <si>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</si>
  <si>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</si>
  <si>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</si>
  <si>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</si>
  <si>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</si>
  <si>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</si>
  <si>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</si>
  <si>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</si>
  <si>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</si>
  <si>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</si>
  <si>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</si>
  <si>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</si>
  <si>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</si>
  <si>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</si>
  <si>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</si>
  <si>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</si>
  <si>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</si>
  <si>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</si>
  <si>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</si>
  <si>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</si>
  <si>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</si>
  <si>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</si>
  <si>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</si>
  <si>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</si>
  <si>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</si>
  <si>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</si>
  <si>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</si>
  <si>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</si>
  <si>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</si>
  <si>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</si>
  <si>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</si>
  <si>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</si>
  <si>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</si>
  <si>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</si>
  <si>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</si>
  <si>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</si>
  <si>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</si>
  <si>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</si>
  <si>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</si>
  <si>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</si>
  <si>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</si>
  <si>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</si>
  <si>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</si>
  <si>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</si>
  <si>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</si>
  <si>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</si>
  <si>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</si>
  <si>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</si>
  <si>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</si>
  <si>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</si>
  <si>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</si>
  <si>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</si>
  <si>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</si>
  <si>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</si>
  <si>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</si>
  <si>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</si>
  <si>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</si>
  <si>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</si>
  <si>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</si>
  <si>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</si>
  <si>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</si>
  <si>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</si>
  <si>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</si>
  <si>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</si>
  <si>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</si>
  <si>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</si>
  <si>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</si>
  <si>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</si>
  <si>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</si>
  <si>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</si>
  <si>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</si>
  <si>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</si>
  <si>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</si>
  <si>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</si>
  <si>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</si>
  <si>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</si>
  <si>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</si>
  <si>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</si>
  <si>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</si>
  <si>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</si>
  <si>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</si>
  <si>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</si>
  <si>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</si>
  <si>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</si>
  <si>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</si>
  <si>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</si>
  <si>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</si>
  <si>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</si>
  <si>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</si>
  <si>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</si>
  <si>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</si>
  <si>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</si>
  <si>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</si>
  <si>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</si>
  <si>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</si>
  <si>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</si>
  <si>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</si>
  <si>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</si>
  <si>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</si>
  <si>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</si>
  <si>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</si>
  <si>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</si>
  <si>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</si>
  <si>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</si>
  <si>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</si>
  <si>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</si>
  <si>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</si>
  <si>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</si>
  <si>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</si>
  <si>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</si>
  <si>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</si>
  <si>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</si>
  <si>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</si>
  <si>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</si>
  <si>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</si>
  <si>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</si>
  <si>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</si>
  <si>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</si>
  <si>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</si>
  <si>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</si>
  <si>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</si>
  <si>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</si>
  <si>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</si>
  <si>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</si>
  <si>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</si>
  <si>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</si>
  <si>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</si>
  <si>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</si>
  <si>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</si>
  <si>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</si>
  <si>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</si>
  <si>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</si>
  <si>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</si>
  <si>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</si>
  <si>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</si>
  <si>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</si>
  <si>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</si>
  <si>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</si>
  <si>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</si>
  <si>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</si>
  <si>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</si>
  <si>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</si>
  <si>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</si>
  <si>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</si>
  <si>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</si>
  <si>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</si>
  <si>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</si>
  <si>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</si>
  <si>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</si>
  <si>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</si>
  <si>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</si>
  <si>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</si>
  <si>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</si>
  <si>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</si>
  <si>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</si>
  <si>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</si>
  <si>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</si>
  <si>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</si>
  <si>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</si>
  <si>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</si>
  <si>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</si>
  <si>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</si>
  <si>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</si>
  <si>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</si>
  <si>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</si>
  <si>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</si>
  <si>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</si>
  <si>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</si>
  <si>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</si>
  <si>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</si>
  <si>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</si>
  <si>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</si>
  <si>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</si>
  <si>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</si>
  <si>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</si>
  <si>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</si>
  <si>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</si>
  <si>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</si>
  <si>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</si>
  <si>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</si>
  <si>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</si>
  <si>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</si>
  <si>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</si>
  <si>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</si>
  <si>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</si>
  <si>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</si>
  <si>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</si>
  <si>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</si>
  <si>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</si>
  <si>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</si>
  <si>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</si>
  <si>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</si>
  <si>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</si>
  <si>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</si>
  <si>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</si>
  <si>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</si>
  <si>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</si>
  <si>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</si>
  <si>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</si>
  <si>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</si>
  <si>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</si>
  <si>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</si>
  <si>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</si>
  <si>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</si>
  <si>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</si>
  <si>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</si>
  <si>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</si>
  <si>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</si>
  <si>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</si>
  <si>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</si>
  <si>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</si>
  <si>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</si>
  <si>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</si>
  <si>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</si>
  <si>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</si>
  <si>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</si>
  <si>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</si>
  <si>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</si>
  <si>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</si>
  <si>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</si>
  <si>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</si>
  <si>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</si>
  <si>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</si>
  <si>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</si>
  <si>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</si>
  <si>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</si>
  <si>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</si>
  <si>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</si>
  <si>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</si>
  <si>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</si>
  <si>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</si>
  <si>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</si>
  <si>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</si>
  <si>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</si>
  <si>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</si>
  <si>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</si>
  <si>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</si>
  <si>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</si>
  <si>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</si>
  <si>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</si>
  <si>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</si>
  <si>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</si>
  <si>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</si>
  <si>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</si>
  <si>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</si>
  <si>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</si>
  <si>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</si>
  <si>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</si>
  <si>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</si>
  <si>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</si>
  <si>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</si>
  <si>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</si>
  <si>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</si>
  <si>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</si>
  <si>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</si>
  <si>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</si>
  <si>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</si>
  <si>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</si>
  <si>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</si>
  <si>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</si>
  <si>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</si>
  <si>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</si>
  <si>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</si>
  <si>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</si>
  <si>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</si>
  <si>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</si>
  <si>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</si>
  <si>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</si>
  <si>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</si>
  <si>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</si>
  <si>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</si>
  <si>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</si>
  <si>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</si>
  <si>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</si>
  <si>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</si>
  <si>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</si>
  <si>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</si>
  <si>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</si>
  <si>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</si>
  <si>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</si>
  <si>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</si>
  <si>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</si>
  <si>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</si>
  <si>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</si>
  <si>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</si>
  <si>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</si>
  <si>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</si>
  <si>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</si>
  <si>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</si>
  <si>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</si>
  <si>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</si>
  <si>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</si>
  <si>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</si>
  <si>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</si>
  <si>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</si>
  <si>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</si>
  <si>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</si>
  <si>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</si>
  <si>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</si>
  <si>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</si>
  <si>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</si>
  <si>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</si>
  <si>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</si>
  <si>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</si>
  <si>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</si>
  <si>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</si>
  <si>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</si>
  <si>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</si>
  <si>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</si>
  <si>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</si>
  <si>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</si>
  <si>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</si>
  <si>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</si>
  <si>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</si>
  <si>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</si>
  <si>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</si>
  <si>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</si>
  <si>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</si>
  <si>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</si>
  <si>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</si>
  <si>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</si>
  <si>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</si>
  <si>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</si>
  <si>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</si>
  <si>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</si>
  <si>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</si>
  <si>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</si>
  <si>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</si>
  <si>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</si>
  <si>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</si>
  <si>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</si>
  <si>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</si>
  <si>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</si>
  <si>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</si>
  <si>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</si>
  <si>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</si>
  <si>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</si>
  <si>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</si>
  <si>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</si>
  <si>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</si>
  <si>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</si>
  <si>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</si>
  <si>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</si>
  <si>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</si>
  <si>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</si>
  <si>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</si>
  <si>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</si>
  <si>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</si>
  <si>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</si>
  <si>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</si>
  <si>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</si>
  <si>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</si>
  <si>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</si>
  <si>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</si>
  <si>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</si>
  <si>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</si>
  <si>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</si>
  <si>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</si>
  <si>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</si>
  <si>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</si>
  <si>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</si>
  <si>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</si>
  <si>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</si>
  <si>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</si>
  <si>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</si>
  <si>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</si>
  <si>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</si>
  <si>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</si>
  <si>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</si>
  <si>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</si>
  <si>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</si>
  <si>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</si>
  <si>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</si>
  <si>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</si>
  <si>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</si>
  <si>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</si>
  <si>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</si>
  <si>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</si>
  <si>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</si>
  <si>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</si>
  <si>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</si>
  <si>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</si>
  <si>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</si>
  <si>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</si>
  <si>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</si>
  <si>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</si>
  <si>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</si>
  <si>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</si>
  <si>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</si>
  <si>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</si>
  <si>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</si>
  <si>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</si>
  <si>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</si>
  <si>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</si>
  <si>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</si>
  <si>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</si>
  <si>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</si>
  <si>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</si>
  <si>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</si>
  <si>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</si>
  <si>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</si>
  <si>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</si>
  <si>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</si>
  <si>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</si>
  <si>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</si>
  <si>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</si>
  <si>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</si>
  <si>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</si>
  <si>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</si>
  <si>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</si>
  <si>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</si>
  <si>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</si>
  <si>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</si>
  <si>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</si>
  <si>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</si>
  <si>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</si>
  <si>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</si>
  <si>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</si>
  <si>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</si>
  <si>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</si>
  <si>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</si>
  <si>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</si>
  <si>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</si>
  <si>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</si>
  <si>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</si>
  <si>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</si>
  <si>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</si>
  <si>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</si>
  <si>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</si>
  <si>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</si>
  <si>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</si>
  <si>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</si>
  <si>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</si>
  <si>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</si>
  <si>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</si>
  <si>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</si>
  <si>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</si>
  <si>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</si>
  <si>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</si>
  <si>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</si>
  <si>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</si>
  <si>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</si>
  <si>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</si>
  <si>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</si>
  <si>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</si>
  <si>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</si>
  <si>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</si>
  <si>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</si>
  <si>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</si>
  <si>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</si>
  <si>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</si>
  <si>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</si>
  <si>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</si>
  <si>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</si>
  <si>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</si>
  <si>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</si>
  <si>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</si>
  <si>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</si>
  <si>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</si>
  <si>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</si>
  <si>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</si>
  <si>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</si>
  <si>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</si>
  <si>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</si>
  <si>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</si>
  <si>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</si>
  <si>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</si>
  <si>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</si>
  <si>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</si>
  <si>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</si>
  <si>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</si>
  <si>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</si>
  <si>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</si>
  <si>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</si>
  <si>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</si>
  <si>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</si>
  <si>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</si>
  <si>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</si>
  <si>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</si>
  <si>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</si>
  <si>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</si>
  <si>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</si>
  <si>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</si>
  <si>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</si>
  <si>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</si>
  <si>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</si>
  <si>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</si>
  <si>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</si>
  <si>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</si>
  <si>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</si>
  <si>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</si>
  <si>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</si>
  <si>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</si>
  <si>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</si>
  <si>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</si>
  <si>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</si>
  <si>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</si>
  <si>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</si>
  <si>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</si>
  <si>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</si>
  <si>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</si>
  <si>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</si>
  <si>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</si>
  <si>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</si>
  <si>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</si>
  <si>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</si>
  <si>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</si>
  <si>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</si>
  <si>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</si>
  <si>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</si>
  <si>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</si>
  <si>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</si>
  <si>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</si>
  <si>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</si>
  <si>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</si>
  <si>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</si>
  <si>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</si>
  <si>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</si>
  <si>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</si>
  <si>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</si>
  <si>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</si>
  <si>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</si>
  <si>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</si>
  <si>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</si>
  <si>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</si>
  <si>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</si>
  <si>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</si>
  <si>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</si>
  <si>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</si>
  <si>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</si>
  <si>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</si>
  <si>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</si>
  <si>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</si>
  <si>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</si>
  <si>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</si>
  <si>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</si>
  <si>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</si>
  <si>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</si>
  <si>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</si>
  <si>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</si>
  <si>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</si>
  <si>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</si>
  <si>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</si>
  <si>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</si>
  <si>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</si>
  <si>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</si>
  <si>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</si>
  <si>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</si>
  <si>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</si>
  <si>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</si>
  <si>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</si>
  <si>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</si>
  <si>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</si>
  <si>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</si>
  <si>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</si>
  <si>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</si>
  <si>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</si>
  <si>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</si>
  <si>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</si>
  <si>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</si>
  <si>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</si>
  <si>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</si>
  <si>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</si>
  <si>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</si>
  <si>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</si>
  <si>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</si>
  <si>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</si>
  <si>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</si>
  <si>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</si>
  <si>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</si>
  <si>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</si>
  <si>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</si>
  <si>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</si>
  <si>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</si>
  <si>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</si>
  <si>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</si>
  <si>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</si>
  <si>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</si>
  <si>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</si>
  <si>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</si>
  <si>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</si>
  <si>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</si>
  <si>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</si>
  <si>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</si>
  <si>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</si>
  <si>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</si>
  <si>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</si>
  <si>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</si>
  <si>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</si>
  <si>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</si>
  <si>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</si>
  <si>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</si>
  <si>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</si>
  <si>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</si>
  <si>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</si>
  <si>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</si>
  <si>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</si>
  <si>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</si>
  <si>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</si>
  <si>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</si>
  <si>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</si>
  <si>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</si>
  <si>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</si>
  <si>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</si>
  <si>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</si>
  <si>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</si>
  <si>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</si>
  <si>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</si>
  <si>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</si>
  <si>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</si>
  <si>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</si>
  <si>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</si>
  <si>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</si>
  <si>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</si>
  <si>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</si>
  <si>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</si>
  <si>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</si>
  <si>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</si>
  <si>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</si>
  <si>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</si>
  <si>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</si>
  <si>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</si>
  <si>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</si>
  <si>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</si>
  <si>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</si>
  <si>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</si>
  <si>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</si>
  <si>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</si>
  <si>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</si>
  <si>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</si>
  <si>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</si>
  <si>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</si>
  <si>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</si>
  <si>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</si>
  <si>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</si>
  <si>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</si>
  <si>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</si>
  <si>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</si>
  <si>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</si>
  <si>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</si>
  <si>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</si>
  <si>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</si>
  <si>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</si>
  <si>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</si>
  <si>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</si>
  <si>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</si>
  <si>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</si>
  <si>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</si>
  <si>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</si>
  <si>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</si>
  <si>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</si>
  <si>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</si>
  <si>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</si>
  <si>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</si>
  <si>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</si>
  <si>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</si>
  <si>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</si>
  <si>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</si>
  <si>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</si>
  <si>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</si>
  <si>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</si>
  <si>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</si>
  <si>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</si>
  <si>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</si>
  <si>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</si>
  <si>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</si>
  <si>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</si>
  <si>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</si>
  <si>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</si>
  <si>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</si>
  <si>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</si>
  <si>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</si>
  <si>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</si>
  <si>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</si>
  <si>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</si>
  <si>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</si>
  <si>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</si>
  <si>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</si>
  <si>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</si>
  <si>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</si>
  <si>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</si>
  <si>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</si>
  <si>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</si>
  <si>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</si>
  <si>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</si>
  <si>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</si>
  <si>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</si>
  <si>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</si>
  <si>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</si>
  <si>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</si>
  <si>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</si>
  <si>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</si>
  <si>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</si>
  <si>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</si>
  <si>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</si>
  <si>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</si>
  <si>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</si>
  <si>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</si>
  <si>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</si>
  <si>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</si>
  <si>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</si>
  <si>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</si>
  <si>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</si>
  <si>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</si>
  <si>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</si>
  <si>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</si>
  <si>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</si>
  <si>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</si>
  <si>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</si>
  <si>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</si>
  <si>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</si>
  <si>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</si>
  <si>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</si>
  <si>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</si>
  <si>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</si>
  <si>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</si>
  <si>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</si>
  <si>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</si>
  <si>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</si>
  <si>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</si>
  <si>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</si>
  <si>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</si>
  <si>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</si>
  <si>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</si>
  <si>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</si>
  <si>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</si>
  <si>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</si>
  <si>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</si>
  <si>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</si>
  <si>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</si>
  <si>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</si>
  <si>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</si>
  <si>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</si>
  <si>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</si>
  <si>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</si>
  <si>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</si>
  <si>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</si>
  <si>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</si>
  <si>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</si>
  <si>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</si>
  <si>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</si>
  <si>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</si>
  <si>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</si>
  <si>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</si>
  <si>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</si>
  <si>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</si>
  <si>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</si>
  <si>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</si>
  <si>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</si>
  <si>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</si>
  <si>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</si>
  <si>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</si>
  <si>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</si>
  <si>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</si>
  <si>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</si>
  <si>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</si>
  <si>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</si>
  <si>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</si>
  <si>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</si>
  <si>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</si>
  <si>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</si>
  <si>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</si>
  <si>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</si>
  <si>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</si>
  <si>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</si>
  <si>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</si>
  <si>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</si>
  <si>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</si>
  <si>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</si>
  <si>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</si>
  <si>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</si>
  <si>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</si>
  <si>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</si>
  <si>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</si>
  <si>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</si>
  <si>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</si>
  <si>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</si>
  <si>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</si>
  <si>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</si>
  <si>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</si>
  <si>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</si>
  <si>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</si>
  <si>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</si>
  <si>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</si>
  <si>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</si>
  <si>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</si>
  <si>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</si>
  <si>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</si>
  <si>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</si>
  <si>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</si>
  <si>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</si>
  <si>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</si>
  <si>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</si>
  <si>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</si>
  <si>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</si>
  <si>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</si>
  <si>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</si>
  <si>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</si>
  <si>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</si>
  <si>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</si>
  <si>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</si>
  <si>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</si>
  <si>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</si>
  <si>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</si>
  <si>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</si>
  <si>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</si>
  <si>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</si>
  <si>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</si>
  <si>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</si>
  <si>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</si>
  <si>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</si>
  <si>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</si>
  <si>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</si>
  <si>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</si>
  <si>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</si>
  <si>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</si>
  <si>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</si>
  <si>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</si>
  <si>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</si>
  <si>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</si>
  <si>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</si>
  <si>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</si>
  <si>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</si>
  <si>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</si>
  <si>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</si>
  <si>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</si>
  <si>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</si>
  <si>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</si>
  <si>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</si>
  <si>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</si>
  <si>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</si>
  <si>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</si>
  <si>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</si>
  <si>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</si>
  <si>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</si>
  <si>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</si>
  <si>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</si>
  <si>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</si>
  <si>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</si>
  <si>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</si>
  <si>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</si>
  <si>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</si>
  <si>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</si>
  <si>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</si>
  <si>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</si>
  <si>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</si>
  <si>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</si>
  <si>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</si>
  <si>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</si>
  <si>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</si>
  <si>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</si>
  <si>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</si>
  <si>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</si>
  <si>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</si>
  <si>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</si>
  <si>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</si>
  <si>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</si>
  <si>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</si>
  <si>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</si>
  <si>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</si>
  <si>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</si>
  <si>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</si>
  <si>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</si>
  <si>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</si>
  <si>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</si>
  <si>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</si>
  <si>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</si>
  <si>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</si>
  <si>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</si>
  <si>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</si>
  <si>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</si>
  <si>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</si>
  <si>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</si>
  <si>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</si>
  <si>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</si>
  <si>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</si>
  <si>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</si>
  <si>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</si>
  <si>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</si>
  <si>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</si>
  <si>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</si>
  <si>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</si>
  <si>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</si>
  <si>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</si>
  <si>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</si>
  <si>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</si>
  <si>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</si>
  <si>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</si>
  <si>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</si>
  <si>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</si>
  <si>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</si>
  <si>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</si>
  <si>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</si>
  <si>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</si>
  <si>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</si>
  <si>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</si>
  <si>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</si>
  <si>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</si>
  <si>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</si>
  <si>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</si>
  <si>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</si>
  <si>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</si>
  <si>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</si>
  <si>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</si>
  <si>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</si>
  <si>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</si>
  <si>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</si>
  <si>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</si>
  <si>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</si>
  <si>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</si>
  <si>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</si>
  <si>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</si>
  <si>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</si>
  <si>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</si>
  <si>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</si>
  <si>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</si>
  <si>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</si>
  <si>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</si>
  <si>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</si>
  <si>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</si>
  <si>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</si>
  <si>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</si>
  <si>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</si>
  <si>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</si>
  <si>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</si>
  <si>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</si>
  <si>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</si>
  <si>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</si>
  <si>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</si>
  <si>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</si>
  <si>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</si>
  <si>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</si>
  <si>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</si>
  <si>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</si>
  <si>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</si>
  <si>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</si>
  <si>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</si>
  <si>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</si>
  <si>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</si>
  <si>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</si>
  <si>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</si>
  <si>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</si>
  <si>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</si>
  <si>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</si>
  <si>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</si>
  <si>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</si>
  <si>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</si>
  <si>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</si>
  <si>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</si>
  <si>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</si>
  <si>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</si>
  <si>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</si>
  <si>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</si>
  <si>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</si>
  <si>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</si>
  <si>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</si>
  <si>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</si>
  <si>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</si>
  <si>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</si>
  <si>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</si>
  <si>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</si>
  <si>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</si>
  <si>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</si>
  <si>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</si>
  <si>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</si>
  <si>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</si>
  <si>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</si>
  <si>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</si>
  <si>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</si>
  <si>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</si>
  <si>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</si>
  <si>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</si>
  <si>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</si>
  <si>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</si>
  <si>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</si>
  <si>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</si>
  <si>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</si>
  <si>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</si>
  <si>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</si>
  <si>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</si>
  <si>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</si>
  <si>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</si>
  <si>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</si>
  <si>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</si>
  <si>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</si>
  <si>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</si>
  <si>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</si>
  <si>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</si>
  <si>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</si>
  <si>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</si>
  <si>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</si>
  <si>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</si>
  <si>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</si>
  <si>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</si>
  <si>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</si>
  <si>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</si>
  <si>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</si>
  <si>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</si>
  <si>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</si>
  <si>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</si>
  <si>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</si>
  <si>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</si>
  <si>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</si>
  <si>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</si>
  <si>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</si>
  <si>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</si>
  <si>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</si>
  <si>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</si>
  <si>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</si>
  <si>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</si>
  <si>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</si>
  <si>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</si>
  <si>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</si>
  <si>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</si>
  <si>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</si>
  <si>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</si>
  <si>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</si>
  <si>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</si>
  <si>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</si>
  <si>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</si>
  <si>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</si>
  <si>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</si>
  <si>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</si>
  <si>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</si>
  <si>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</si>
  <si>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</si>
  <si>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</si>
  <si>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</si>
  <si>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</si>
  <si>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</si>
  <si>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</si>
  <si>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</si>
  <si>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</si>
  <si>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</si>
  <si>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</si>
  <si>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</si>
  <si>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</si>
  <si>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</si>
  <si>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</si>
  <si>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</si>
  <si>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</si>
  <si>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</si>
  <si>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</si>
  <si>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</si>
  <si>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</si>
  <si>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</si>
  <si>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</si>
  <si>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</si>
  <si>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</si>
  <si>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</si>
  <si>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</si>
  <si>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</si>
  <si>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</si>
  <si>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</si>
  <si>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</si>
  <si>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</si>
  <si>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</si>
  <si>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</si>
  <si>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</si>
  <si>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</si>
  <si>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</si>
  <si>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</si>
  <si>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</si>
  <si>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</si>
  <si>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</si>
  <si>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</si>
  <si>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</si>
  <si>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</si>
  <si>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</si>
  <si>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</si>
  <si>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</si>
  <si>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</si>
  <si>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</si>
  <si>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</si>
  <si>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</si>
  <si>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</si>
  <si>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</si>
  <si>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</si>
  <si>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</si>
  <si>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</si>
  <si>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</si>
  <si>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</si>
  <si>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</si>
  <si>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</si>
  <si>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</si>
  <si>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</si>
  <si>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</si>
  <si>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</si>
  <si>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</si>
  <si>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</si>
  <si>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</si>
  <si>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</si>
  <si>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</si>
  <si>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</si>
  <si>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</si>
  <si>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</si>
  <si>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</si>
  <si>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</si>
  <si>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</si>
  <si>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</si>
  <si>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</si>
  <si>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</si>
  <si>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</si>
  <si>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</si>
  <si>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</si>
  <si>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</si>
  <si>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</si>
  <si>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</si>
  <si>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</si>
  <si>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</si>
  <si>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</si>
  <si>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</si>
  <si>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</si>
  <si>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</si>
  <si>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</si>
  <si>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</si>
  <si>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</si>
  <si>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</si>
  <si>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</si>
  <si>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</si>
  <si>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</si>
  <si>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</si>
  <si>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</si>
  <si>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</si>
  <si>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</si>
  <si>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</si>
  <si>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</si>
  <si>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</si>
  <si>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</si>
  <si>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</si>
  <si>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</si>
  <si>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</si>
  <si>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</si>
  <si>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</si>
  <si>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</si>
  <si>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</si>
  <si>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</si>
  <si>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</si>
  <si>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</si>
  <si>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</si>
  <si>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</si>
  <si>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</si>
  <si>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</si>
  <si>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</si>
  <si>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</si>
  <si>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</si>
  <si>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</si>
  <si>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</si>
  <si>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</si>
  <si>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</si>
  <si>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</si>
  <si>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</si>
  <si>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</si>
  <si>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</si>
  <si>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</si>
  <si>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</si>
  <si>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</si>
  <si>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</si>
  <si>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</si>
  <si>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</si>
  <si>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</si>
  <si>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</si>
  <si>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</si>
  <si>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</si>
  <si>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</si>
  <si>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</si>
  <si>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</si>
  <si>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</si>
  <si>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</si>
  <si>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</si>
  <si>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</si>
  <si>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</si>
  <si>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</si>
  <si>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</si>
  <si>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</si>
  <si>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</si>
  <si>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</si>
  <si>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</si>
  <si>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</si>
  <si>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</si>
  <si>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</si>
  <si>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</si>
  <si>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</si>
  <si>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</si>
  <si>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</si>
  <si>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</si>
  <si>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</si>
  <si>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</si>
  <si>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</si>
  <si>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</si>
  <si>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</si>
  <si>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</si>
  <si>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</si>
  <si>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</si>
  <si>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</si>
  <si>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</si>
  <si>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</si>
  <si>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</si>
  <si>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</si>
  <si>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</si>
  <si>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</si>
  <si>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</si>
  <si>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</si>
  <si>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</si>
  <si>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</si>
  <si>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</si>
  <si>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</si>
  <si>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</si>
  <si>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</si>
  <si>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</si>
  <si>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</si>
  <si>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</si>
  <si>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</si>
  <si>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</si>
  <si>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</si>
  <si>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</si>
  <si>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</si>
  <si>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</si>
  <si>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</si>
  <si>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</si>
  <si>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</si>
  <si>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</si>
  <si>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</si>
  <si>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</si>
  <si>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</si>
  <si>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</si>
  <si>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</si>
  <si>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</si>
  <si>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</si>
  <si>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</si>
  <si>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</si>
  <si>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</si>
  <si>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</si>
  <si>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</si>
  <si>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</si>
  <si>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</si>
  <si>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</si>
  <si>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</si>
  <si>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</si>
  <si>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</si>
  <si>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</si>
  <si>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</si>
  <si>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</si>
  <si>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</si>
  <si>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</si>
  <si>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</si>
  <si>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</si>
  <si>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</si>
  <si>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</si>
  <si>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</si>
  <si>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</si>
  <si>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</si>
  <si>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</si>
  <si>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</si>
  <si>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</si>
  <si>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</si>
  <si>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</si>
  <si>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</si>
  <si>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</si>
  <si>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</si>
  <si>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</si>
  <si>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</si>
  <si>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</si>
  <si>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</si>
  <si>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</si>
  <si>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</si>
  <si>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</si>
  <si>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</si>
  <si>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</si>
  <si>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</si>
  <si>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</si>
  <si>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</si>
  <si>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</si>
  <si>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</si>
  <si>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</si>
  <si>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</si>
  <si>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</si>
  <si>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</si>
  <si>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</si>
  <si>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</si>
  <si>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</si>
  <si>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</si>
  <si>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</si>
  <si>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</si>
  <si>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</si>
  <si>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</si>
  <si>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</si>
  <si>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</si>
  <si>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</si>
  <si>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</si>
  <si>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</si>
  <si>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</si>
  <si>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</si>
  <si>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</si>
  <si>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</si>
  <si>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</si>
  <si>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</si>
  <si>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</si>
  <si>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</si>
  <si>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</si>
  <si>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</si>
  <si>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</si>
  <si>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</si>
  <si>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</si>
  <si>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</si>
  <si>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</si>
  <si>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</si>
  <si>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</si>
  <si>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</si>
  <si>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</si>
  <si>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</si>
  <si>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</si>
  <si>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</si>
  <si>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</si>
  <si>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</si>
  <si>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</si>
  <si>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</si>
  <si>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</si>
  <si>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</si>
  <si>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</si>
  <si>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</si>
  <si>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</si>
  <si>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</si>
  <si>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</si>
  <si>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</si>
  <si>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</si>
  <si>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</si>
  <si>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</si>
  <si>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</si>
  <si>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</si>
  <si>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</si>
  <si>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</si>
  <si>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</si>
  <si>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</si>
  <si>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</si>
  <si>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</si>
  <si>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</si>
  <si>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</si>
  <si>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</si>
  <si>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</si>
  <si>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</si>
  <si>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</si>
  <si>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</si>
  <si>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</si>
  <si>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</si>
  <si>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</si>
  <si>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</si>
  <si>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</si>
  <si>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</si>
  <si>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</si>
  <si>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</si>
  <si>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</si>
  <si>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</si>
  <si>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</si>
  <si>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</si>
  <si>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</si>
  <si>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</si>
  <si>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</si>
  <si>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</si>
  <si>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</si>
  <si>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</si>
  <si>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</si>
  <si>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</si>
  <si>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</si>
  <si>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</si>
  <si>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</si>
  <si>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</si>
  <si>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</si>
  <si>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</si>
  <si>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</si>
  <si>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</si>
  <si>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</si>
  <si>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</si>
  <si>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</si>
  <si>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</si>
  <si>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</si>
  <si>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</si>
  <si>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</si>
  <si>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</si>
  <si>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</si>
  <si>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</si>
  <si>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</si>
  <si>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</si>
  <si>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</si>
  <si>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</si>
  <si>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</si>
  <si>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</si>
  <si>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</si>
  <si>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</si>
  <si>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</si>
  <si>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</si>
  <si>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</si>
  <si>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</si>
  <si>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</si>
  <si>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</si>
  <si>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</si>
  <si>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</si>
  <si>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</si>
  <si>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</si>
  <si>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</si>
  <si>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</si>
  <si>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</si>
  <si>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</si>
  <si>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</si>
  <si>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</si>
  <si>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</si>
  <si>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</si>
  <si>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</si>
  <si>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</si>
  <si>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</si>
  <si>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</si>
  <si>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</si>
  <si>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</si>
  <si>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</si>
  <si>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</si>
  <si>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</si>
  <si>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</si>
  <si>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</si>
  <si>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</si>
  <si>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</si>
  <si>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</si>
  <si>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</si>
  <si>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</si>
  <si>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</si>
  <si>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</si>
  <si>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</si>
  <si>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</si>
  <si>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</si>
  <si>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</si>
  <si>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</si>
  <si>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</si>
  <si>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</si>
  <si>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</si>
  <si>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</si>
  <si>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</si>
  <si>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</si>
  <si>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</si>
  <si>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</si>
  <si>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</si>
  <si>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</si>
  <si>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</si>
  <si>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</si>
  <si>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</si>
  <si>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</si>
  <si>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</si>
  <si>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</si>
  <si>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</si>
  <si>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</si>
  <si>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</si>
  <si>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</si>
  <si>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</si>
  <si>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</si>
  <si>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</si>
  <si>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</si>
  <si>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</si>
  <si>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</si>
  <si>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</si>
  <si>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</si>
  <si>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</si>
  <si>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</si>
  <si>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</si>
  <si>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</si>
  <si>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</si>
  <si>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</si>
  <si>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</si>
  <si>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</si>
  <si>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</si>
  <si>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</si>
  <si>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</si>
  <si>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</si>
  <si>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</si>
  <si>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</si>
  <si>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</si>
  <si>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</si>
  <si>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</si>
  <si>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</si>
  <si>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</si>
  <si>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</si>
  <si>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</si>
  <si>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</si>
  <si>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</si>
  <si>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</si>
  <si>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</si>
  <si>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</si>
  <si>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</si>
  <si>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</si>
  <si>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</si>
  <si>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</si>
  <si>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</si>
  <si>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</si>
  <si>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</si>
  <si>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</si>
  <si>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</si>
  <si>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</si>
  <si>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</si>
  <si>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</si>
  <si>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</si>
  <si>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</si>
  <si>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</si>
  <si>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</si>
  <si>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</si>
  <si>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</si>
  <si>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</si>
  <si>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</si>
  <si>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</si>
  <si>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</si>
  <si>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</si>
  <si>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</si>
  <si>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</si>
  <si>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</si>
  <si>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</si>
  <si>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</si>
  <si>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</si>
  <si>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</si>
  <si>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</si>
  <si>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</si>
  <si>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</si>
  <si>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</si>
  <si>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</si>
  <si>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</si>
  <si>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</si>
  <si>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</si>
  <si>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</si>
  <si>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</si>
  <si>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</si>
  <si>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</si>
  <si>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</si>
  <si>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</si>
  <si>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</si>
  <si>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</si>
  <si>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</si>
  <si>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</si>
  <si>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</si>
  <si>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</si>
  <si>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</si>
  <si>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</si>
  <si>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</si>
  <si>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</si>
  <si>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</si>
  <si>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</si>
  <si>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</si>
  <si>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</si>
  <si>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</si>
  <si>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</si>
  <si>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</si>
  <si>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</si>
  <si>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</si>
  <si>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</si>
  <si>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</si>
  <si>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</si>
  <si>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</si>
  <si>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</si>
  <si>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</si>
  <si>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</si>
  <si>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</si>
  <si>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</si>
  <si>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</si>
  <si>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</si>
  <si>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</si>
  <si>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</si>
  <si>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</si>
  <si>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</si>
  <si>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</si>
  <si>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</si>
  <si>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</si>
  <si>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</si>
  <si>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</si>
  <si>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</si>
  <si>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</si>
  <si>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</si>
  <si>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</si>
  <si>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</si>
  <si>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</si>
  <si>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</si>
  <si>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</si>
  <si>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</si>
  <si>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</si>
  <si>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</si>
  <si>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</si>
  <si>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</si>
  <si>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</si>
  <si>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</si>
  <si>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</si>
  <si>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</si>
  <si>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</si>
  <si>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</si>
  <si>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</si>
  <si>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</si>
  <si>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</si>
  <si>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</si>
  <si>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</si>
  <si>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</si>
  <si>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</si>
  <si>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</si>
  <si>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</si>
  <si>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</si>
  <si>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</si>
  <si>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</si>
  <si>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</si>
  <si>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</si>
  <si>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</si>
  <si>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</si>
  <si>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</si>
  <si>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</si>
  <si>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</si>
  <si>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</si>
  <si>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</si>
  <si>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</si>
  <si>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</si>
  <si>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</si>
  <si>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</si>
  <si>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</si>
  <si>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</si>
  <si>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</si>
  <si>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</si>
  <si>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</si>
  <si>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</si>
  <si>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</si>
  <si>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</si>
  <si>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</si>
  <si>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</si>
  <si>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</si>
  <si>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</si>
  <si>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</si>
  <si>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</si>
  <si>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</si>
  <si>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</si>
  <si>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</si>
  <si>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</si>
  <si>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</si>
  <si>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</si>
  <si>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</si>
  <si>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</si>
  <si>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</si>
  <si>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</si>
  <si>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</si>
  <si>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</si>
  <si>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</si>
  <si>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</si>
  <si>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</si>
  <si>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</si>
  <si>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</si>
  <si>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</si>
  <si>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</si>
  <si>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</si>
  <si>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</si>
  <si>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</si>
  <si>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</si>
  <si>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</si>
  <si>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</si>
  <si>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</si>
  <si>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</si>
  <si>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</si>
  <si>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</si>
  <si>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</si>
  <si>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</si>
  <si>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</si>
  <si>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</si>
  <si>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</si>
  <si>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</si>
  <si>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</si>
  <si>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</si>
  <si>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</si>
  <si>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</si>
  <si>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</si>
  <si>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</si>
  <si>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</si>
  <si>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</si>
  <si>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</si>
  <si>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</si>
  <si>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</si>
  <si>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</si>
  <si>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</si>
  <si>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</si>
  <si>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</si>
  <si>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</si>
  <si>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</si>
  <si>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</si>
  <si>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</si>
  <si>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</si>
  <si>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</si>
  <si>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</si>
  <si>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</si>
  <si>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</si>
  <si>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</si>
  <si>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</si>
  <si>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</si>
  <si>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</si>
  <si>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</si>
  <si>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</si>
  <si>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</si>
  <si>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</si>
  <si>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</si>
  <si>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</si>
  <si>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</si>
  <si>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</si>
  <si>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</si>
  <si>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</si>
  <si>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</si>
  <si>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</si>
  <si>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</si>
  <si>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</si>
  <si>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</si>
  <si>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</si>
  <si>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</si>
  <si>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</si>
  <si>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</si>
  <si>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</si>
  <si>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</si>
  <si>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</si>
  <si>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</si>
  <si>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</si>
  <si>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</si>
  <si>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</si>
  <si>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</si>
  <si>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</si>
  <si>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</si>
  <si>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</si>
  <si>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</si>
  <si>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</si>
  <si>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</si>
  <si>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</si>
  <si>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</si>
  <si>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</si>
  <si>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</si>
  <si>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</si>
  <si>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</si>
  <si>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</si>
  <si>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</si>
  <si>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</si>
  <si>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</si>
  <si>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</si>
  <si>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</si>
  <si>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</si>
  <si>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</si>
  <si>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</si>
  <si>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</si>
  <si>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</si>
  <si>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</si>
  <si>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</si>
  <si>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</si>
  <si>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</si>
  <si>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</si>
  <si>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</si>
  <si>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</si>
  <si>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</si>
  <si>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</si>
  <si>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</si>
  <si>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</si>
  <si>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</si>
  <si>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</si>
  <si>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</si>
  <si>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</si>
  <si>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</si>
  <si>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</si>
  <si>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</si>
  <si>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</si>
  <si>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</si>
  <si>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</si>
  <si>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</si>
  <si>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</si>
  <si>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</si>
  <si>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</si>
  <si>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</si>
  <si>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</si>
  <si>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</si>
  <si>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</si>
  <si>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</si>
  <si>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</si>
  <si>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</si>
  <si>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</si>
  <si>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</si>
  <si>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</si>
  <si>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</si>
  <si>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</si>
  <si>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</si>
  <si>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</si>
  <si>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</si>
  <si>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</si>
  <si>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</si>
  <si>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</si>
  <si>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</si>
  <si>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</si>
  <si>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</si>
  <si>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</si>
  <si>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</si>
  <si>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</si>
  <si>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</si>
  <si>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</si>
  <si>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</si>
  <si>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</si>
  <si>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</si>
  <si>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</si>
  <si>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</si>
  <si>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</si>
  <si>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</si>
  <si>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</si>
  <si>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</si>
  <si>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</si>
  <si>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</si>
  <si>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</si>
  <si>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</si>
  <si>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</si>
  <si>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</si>
  <si>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</si>
  <si>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</si>
  <si>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</si>
  <si>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</si>
  <si>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</si>
  <si>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</si>
  <si>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</si>
  <si>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</si>
  <si>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</si>
  <si>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</si>
  <si>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</si>
  <si>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</si>
  <si>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</si>
  <si>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</si>
  <si>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</si>
  <si>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</si>
  <si>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</si>
  <si>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</si>
  <si>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</si>
  <si>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</si>
  <si>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</si>
  <si>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</si>
  <si>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</si>
  <si>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</si>
  <si>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</si>
  <si>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</si>
  <si>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</si>
  <si>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</si>
  <si>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</si>
  <si>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</si>
  <si>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</si>
  <si>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</si>
  <si>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</si>
  <si>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</si>
  <si>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</si>
  <si>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</si>
  <si>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</si>
  <si>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</si>
  <si>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</si>
  <si>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</si>
  <si>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</si>
  <si>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</si>
  <si>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</si>
  <si>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</si>
  <si>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</si>
  <si>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</si>
  <si>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</si>
  <si>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</si>
  <si>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</si>
  <si>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</si>
  <si>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</si>
  <si>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</si>
  <si>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</si>
  <si>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</si>
  <si>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</si>
  <si>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</si>
  <si>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</si>
  <si>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</si>
  <si>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</si>
  <si>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</si>
  <si>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</si>
  <si>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</si>
  <si>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</si>
  <si>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</si>
  <si>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</si>
  <si>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</si>
  <si>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</si>
  <si>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</si>
  <si>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</si>
  <si>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</si>
  <si>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</si>
  <si>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</si>
  <si>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</si>
  <si>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</si>
  <si>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</si>
  <si>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</si>
  <si>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</si>
  <si>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</si>
  <si>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</si>
  <si>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</si>
  <si>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</si>
  <si>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</si>
  <si>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</si>
  <si>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</si>
  <si>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</si>
  <si>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</si>
  <si>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</si>
  <si>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</si>
  <si>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</si>
  <si>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</si>
  <si>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</si>
  <si>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</si>
  <si>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</si>
  <si>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</si>
  <si>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</si>
  <si>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</si>
  <si>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</si>
  <si>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</si>
  <si>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</si>
  <si>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</si>
  <si>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</si>
  <si>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</si>
  <si>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</si>
  <si>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</si>
  <si>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</si>
  <si>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</si>
  <si>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</si>
  <si>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</si>
  <si>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</si>
  <si>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</si>
  <si>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</si>
  <si>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</si>
  <si>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</si>
  <si>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</si>
  <si>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</si>
  <si>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</si>
  <si>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</si>
  <si>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</si>
  <si>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</si>
  <si>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</si>
  <si>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</si>
  <si>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</si>
  <si>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</si>
  <si>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</si>
  <si>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</si>
  <si>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</si>
  <si>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</si>
  <si>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</si>
  <si>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</si>
  <si>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</si>
  <si>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</si>
  <si>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</si>
  <si>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</si>
  <si>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</si>
  <si>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</si>
  <si>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</si>
  <si>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</si>
  <si>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</si>
  <si>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</si>
  <si>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</si>
  <si>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</si>
  <si>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</si>
  <si>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</si>
  <si>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</si>
  <si>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</si>
  <si>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</si>
  <si>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</si>
  <si>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</si>
  <si>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</si>
  <si>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</si>
  <si>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</si>
  <si>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</si>
  <si>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</si>
  <si>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</si>
  <si>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</si>
  <si>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</si>
  <si>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</si>
  <si>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</si>
  <si>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</si>
  <si>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</si>
  <si>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</si>
  <si>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</si>
  <si>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</si>
  <si>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</si>
  <si>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</si>
  <si>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</si>
  <si>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</si>
  <si>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</si>
  <si>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</si>
  <si>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</si>
  <si>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</si>
  <si>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</si>
  <si>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</si>
  <si>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</si>
  <si>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</si>
  <si>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</si>
  <si>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</si>
  <si>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</si>
  <si>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</si>
  <si>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</si>
  <si>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</si>
  <si>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</si>
  <si>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</si>
  <si>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</si>
  <si>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</si>
  <si>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</si>
  <si>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</si>
  <si>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</si>
  <si>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</si>
  <si>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</si>
  <si>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</si>
  <si>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</si>
  <si>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</si>
  <si>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</si>
  <si>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</si>
  <si>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</si>
  <si>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</si>
  <si>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</si>
  <si>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</si>
  <si>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</si>
  <si>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</si>
  <si>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</si>
  <si>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</si>
  <si>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</si>
  <si>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</si>
  <si>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</si>
  <si>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</si>
  <si>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</si>
  <si>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</si>
  <si>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</si>
  <si>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</si>
  <si>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</si>
  <si>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</si>
  <si>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</si>
  <si>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</si>
  <si>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</si>
  <si>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</si>
  <si>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</si>
  <si>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</si>
  <si>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</si>
  <si>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</si>
  <si>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</si>
  <si>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</si>
  <si>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</si>
  <si>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</si>
  <si>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</si>
  <si>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</si>
  <si>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</si>
  <si>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</si>
  <si>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</si>
  <si>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</si>
  <si>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</si>
  <si>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</si>
  <si>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</si>
  <si>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</si>
  <si>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</si>
  <si>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</si>
  <si>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</si>
  <si>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</si>
  <si>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</si>
  <si>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</si>
  <si>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</si>
  <si>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</si>
  <si>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</si>
  <si>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</si>
  <si>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</si>
  <si>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</si>
  <si>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</si>
  <si>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</si>
  <si>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</si>
  <si>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</si>
  <si>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</si>
  <si>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</si>
  <si>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</si>
  <si>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</si>
  <si>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</si>
  <si>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</si>
  <si>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</si>
  <si>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</si>
  <si>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</si>
  <si>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</si>
  <si>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</si>
  <si>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</si>
  <si>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</si>
  <si>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</si>
  <si>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</si>
  <si>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</si>
  <si>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</si>
  <si>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</si>
  <si>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</si>
  <si>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</si>
  <si>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</si>
  <si>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</si>
  <si>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</si>
  <si>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</si>
  <si>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</si>
  <si>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</si>
  <si>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</si>
  <si>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</si>
  <si>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</si>
  <si>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</si>
  <si>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</si>
  <si>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</si>
  <si>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</si>
  <si>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</si>
  <si>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</si>
  <si>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</si>
  <si>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</si>
  <si>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</si>
  <si>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</si>
  <si>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</si>
  <si>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</si>
  <si>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</si>
  <si>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</si>
  <si>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</si>
  <si>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</si>
  <si>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</si>
  <si>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</si>
  <si>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</si>
  <si>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</si>
  <si>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</si>
  <si>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</si>
  <si>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</si>
  <si>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</si>
  <si>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</si>
  <si>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</si>
  <si>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</si>
  <si>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</si>
  <si>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</si>
  <si>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</si>
  <si>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</si>
  <si>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</si>
  <si>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</si>
  <si>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</si>
  <si>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</si>
  <si>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</si>
  <si>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</si>
  <si>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</si>
  <si>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</si>
  <si>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</si>
  <si>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</si>
  <si>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</si>
  <si>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</si>
  <si>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</si>
  <si>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</si>
  <si>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</si>
  <si>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</si>
  <si>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</si>
  <si>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</si>
  <si>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</si>
  <si>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</si>
  <si>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</si>
  <si>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</si>
  <si>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</si>
  <si>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</si>
  <si>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</si>
  <si>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</si>
  <si>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</si>
  <si>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</si>
  <si>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</si>
  <si>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</si>
  <si>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</si>
  <si>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</si>
  <si>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</si>
  <si>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</si>
  <si>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</si>
  <si>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</si>
  <si>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</si>
  <si>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</si>
  <si>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</si>
  <si>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</si>
  <si>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</si>
  <si>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</si>
  <si>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</si>
  <si>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</si>
  <si>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</si>
  <si>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</si>
  <si>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</si>
  <si>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</si>
  <si>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</si>
  <si>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</si>
  <si>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</si>
  <si>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</si>
  <si>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</si>
  <si>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</si>
  <si>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</si>
  <si>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</si>
  <si>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</si>
  <si>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</si>
  <si>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</si>
  <si>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</si>
  <si>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</si>
  <si>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</si>
  <si>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</si>
  <si>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</si>
  <si>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</si>
  <si>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</si>
  <si>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</si>
  <si>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</si>
  <si>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</si>
  <si>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</si>
  <si>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</si>
  <si>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</si>
  <si>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</si>
  <si>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Waterlogsy, T2</t>
  </si>
  <si>
    <t>8.25</t>
  </si>
  <si>
    <t xml:space="preserve">0.39
</t>
  </si>
  <si>
    <t xml:space="preserve">7.25
</t>
  </si>
  <si>
    <t xml:space="preserve">1.643820225
</t>
  </si>
  <si>
    <t/>
  </si>
  <si>
    <t>Waterlogsy, T2, 1D</t>
  </si>
  <si>
    <t>17.8</t>
  </si>
  <si>
    <t xml:space="preserve">0.65
</t>
  </si>
  <si>
    <t xml:space="preserve">7.39
</t>
  </si>
  <si>
    <t xml:space="preserve">2.30269619
</t>
  </si>
  <si>
    <t>Waterlogsy, 1D</t>
  </si>
  <si>
    <t>6.69</t>
  </si>
  <si>
    <t xml:space="preserve">0.27
</t>
  </si>
  <si>
    <t xml:space="preserve">7.74
</t>
  </si>
  <si>
    <t xml:space="preserve">1.056311522
</t>
  </si>
  <si>
    <t>16.2</t>
  </si>
  <si>
    <t xml:space="preserve">0.67
</t>
  </si>
  <si>
    <t xml:space="preserve">7.57
</t>
  </si>
  <si>
    <t xml:space="preserve">11.68171375
</t>
  </si>
  <si>
    <t>7.03</t>
  </si>
  <si>
    <t xml:space="preserve">0.21
</t>
  </si>
  <si>
    <t xml:space="preserve">8.36
</t>
  </si>
  <si>
    <t xml:space="preserve">0.585746853
</t>
  </si>
  <si>
    <t>12.4</t>
  </si>
  <si>
    <t xml:space="preserve">0.50
</t>
  </si>
  <si>
    <t xml:space="preserve">6.75
</t>
  </si>
  <si>
    <t xml:space="preserve">2.87289714
</t>
  </si>
  <si>
    <t>10.6</t>
  </si>
  <si>
    <t xml:space="preserve">0.54
</t>
  </si>
  <si>
    <t xml:space="preserve">6.05
</t>
  </si>
  <si>
    <t xml:space="preserve">1.807103145
</t>
  </si>
  <si>
    <t>14.2, LB</t>
  </si>
  <si>
    <t xml:space="preserve">0.31
</t>
  </si>
  <si>
    <t xml:space="preserve">8.9
</t>
  </si>
  <si>
    <t xml:space="preserve">6.026265997
</t>
  </si>
  <si>
    <t>4.47</t>
  </si>
  <si>
    <t xml:space="preserve">0.30
</t>
  </si>
  <si>
    <t xml:space="preserve">6.79
</t>
  </si>
  <si>
    <t xml:space="preserve">1.701614015
</t>
  </si>
  <si>
    <t>4.0, shift in different directions</t>
  </si>
  <si>
    <t xml:space="preserve">2.2
</t>
  </si>
  <si>
    <t xml:space="preserve">1.613980413
</t>
  </si>
  <si>
    <t>8.34</t>
  </si>
  <si>
    <t xml:space="preserve">0.43
</t>
  </si>
  <si>
    <t xml:space="preserve">6.5
</t>
  </si>
  <si>
    <t xml:space="preserve">2.015311153
</t>
  </si>
  <si>
    <t>4.89</t>
  </si>
  <si>
    <t xml:space="preserve">0.36
</t>
  </si>
  <si>
    <t xml:space="preserve">6.87
</t>
  </si>
  <si>
    <t xml:space="preserve">2.689416043
</t>
  </si>
  <si>
    <t>LB</t>
  </si>
  <si>
    <t xml:space="preserve">0.69
</t>
  </si>
  <si>
    <t xml:space="preserve">6.44
</t>
  </si>
  <si>
    <t xml:space="preserve">1.60881409
</t>
  </si>
  <si>
    <t>9.00</t>
  </si>
  <si>
    <t xml:space="preserve">0.46
</t>
  </si>
  <si>
    <t xml:space="preserve">6.9
</t>
  </si>
  <si>
    <t xml:space="preserve">1.885673633
</t>
  </si>
  <si>
    <t>8.26</t>
  </si>
  <si>
    <t xml:space="preserve">0.58
</t>
  </si>
  <si>
    <t xml:space="preserve">7.87
</t>
  </si>
  <si>
    <t xml:space="preserve">2.536536801
</t>
  </si>
  <si>
    <t>16.7</t>
  </si>
  <si>
    <t xml:space="preserve">0.14
</t>
  </si>
  <si>
    <t xml:space="preserve">5.61
</t>
  </si>
  <si>
    <t xml:space="preserve">1.25565049
</t>
  </si>
  <si>
    <t>11.9</t>
  </si>
  <si>
    <t xml:space="preserve">0.48
</t>
  </si>
  <si>
    <t xml:space="preserve">7.78
</t>
  </si>
  <si>
    <t xml:space="preserve">1.722625089
</t>
  </si>
  <si>
    <t>1.92</t>
  </si>
  <si>
    <t xml:space="preserve">0.44
</t>
  </si>
  <si>
    <t xml:space="preserve">6.76
</t>
  </si>
  <si>
    <t xml:space="preserve">3.200837257
</t>
  </si>
  <si>
    <t>12.9</t>
  </si>
  <si>
    <t xml:space="preserve">0.75
</t>
  </si>
  <si>
    <t>7.58</t>
  </si>
  <si>
    <t xml:space="preserve">2.535912818
</t>
  </si>
  <si>
    <t>1.07</t>
  </si>
  <si>
    <t xml:space="preserve">0.40
</t>
  </si>
  <si>
    <t xml:space="preserve">6.64
</t>
  </si>
  <si>
    <t xml:space="preserve">2.042105537
</t>
  </si>
  <si>
    <t>6.5</t>
  </si>
  <si>
    <t xml:space="preserve">0.59
</t>
  </si>
  <si>
    <t xml:space="preserve">7.59
</t>
  </si>
  <si>
    <t xml:space="preserve">2.904956185
</t>
  </si>
  <si>
    <t>1D</t>
  </si>
  <si>
    <t xml:space="preserve">0.29
</t>
  </si>
  <si>
    <t xml:space="preserve">7.51
</t>
  </si>
  <si>
    <t xml:space="preserve">2.583540808
</t>
  </si>
  <si>
    <t>2.39</t>
  </si>
  <si>
    <t xml:space="preserve">0.24
</t>
  </si>
  <si>
    <t xml:space="preserve">1.271346546
</t>
  </si>
  <si>
    <t>6.08</t>
  </si>
  <si>
    <t xml:space="preserve">0.51
</t>
  </si>
  <si>
    <t xml:space="preserve">7.56
</t>
  </si>
  <si>
    <t xml:space="preserve">1.888702442
</t>
  </si>
  <si>
    <t>8.17</t>
  </si>
  <si>
    <t xml:space="preserve">0.49
</t>
  </si>
  <si>
    <t xml:space="preserve">6.66
</t>
  </si>
  <si>
    <t xml:space="preserve">2.649667942
</t>
  </si>
  <si>
    <t>7.16</t>
  </si>
  <si>
    <t xml:space="preserve">0.23
</t>
  </si>
  <si>
    <t xml:space="preserve">8.94
</t>
  </si>
  <si>
    <t xml:space="preserve">1.193548325
</t>
  </si>
  <si>
    <t>10.3</t>
  </si>
  <si>
    <t xml:space="preserve">0.32
</t>
  </si>
  <si>
    <t xml:space="preserve">7.68
</t>
  </si>
  <si>
    <t xml:space="preserve">1.426821596
</t>
  </si>
  <si>
    <t>17.9, LB</t>
  </si>
  <si>
    <t xml:space="preserve">8.17
</t>
  </si>
  <si>
    <t xml:space="preserve">3.817671428
</t>
  </si>
  <si>
    <t>T2, 1D</t>
  </si>
  <si>
    <t xml:space="preserve">0.28
</t>
  </si>
  <si>
    <t xml:space="preserve">6.93
</t>
  </si>
  <si>
    <t xml:space="preserve">1.45200713
</t>
  </si>
  <si>
    <t>8.3</t>
  </si>
  <si>
    <t xml:space="preserve">7.77
</t>
  </si>
  <si>
    <t xml:space="preserve">1.717805982
</t>
  </si>
  <si>
    <t xml:space="preserve">
</t>
  </si>
  <si>
    <t>13.3</t>
  </si>
  <si>
    <t xml:space="preserve">0.52
</t>
  </si>
  <si>
    <t xml:space="preserve">7.85
</t>
  </si>
  <si>
    <t xml:space="preserve">1.782984441
</t>
  </si>
  <si>
    <t>14.2</t>
  </si>
  <si>
    <t xml:space="preserve">0.01
</t>
  </si>
  <si>
    <t xml:space="preserve">8.18
</t>
  </si>
  <si>
    <t xml:space="preserve">1.480367356
</t>
  </si>
  <si>
    <t>3.42</t>
  </si>
  <si>
    <t xml:space="preserve">0.42
</t>
  </si>
  <si>
    <t xml:space="preserve">7.96
</t>
  </si>
  <si>
    <t xml:space="preserve">1.527310759
</t>
  </si>
  <si>
    <t>11.3</t>
  </si>
  <si>
    <t xml:space="preserve">0.64
</t>
  </si>
  <si>
    <t xml:space="preserve">8.07
</t>
  </si>
  <si>
    <t xml:space="preserve">2.563882476
</t>
  </si>
  <si>
    <t xml:space="preserve">0.10
</t>
  </si>
  <si>
    <t xml:space="preserve">7.83
</t>
  </si>
  <si>
    <t xml:space="preserve">1.637132353
</t>
  </si>
  <si>
    <t>8.16</t>
  </si>
  <si>
    <t xml:space="preserve">0.34
</t>
  </si>
  <si>
    <t xml:space="preserve">8.44
</t>
  </si>
  <si>
    <t xml:space="preserve">1.351810116
</t>
  </si>
  <si>
    <t>7.21</t>
  </si>
  <si>
    <t xml:space="preserve">0.33
</t>
  </si>
  <si>
    <t xml:space="preserve">7.98
</t>
  </si>
  <si>
    <t xml:space="preserve">1.796967875
</t>
  </si>
  <si>
    <t>16.1</t>
  </si>
  <si>
    <t xml:space="preserve">0.71
</t>
  </si>
  <si>
    <t xml:space="preserve">8.22
</t>
  </si>
  <si>
    <t xml:space="preserve">2.756351864
</t>
  </si>
  <si>
    <t>7.2</t>
  </si>
  <si>
    <t xml:space="preserve">2.81
</t>
  </si>
  <si>
    <t xml:space="preserve">2.213651387
</t>
  </si>
  <si>
    <t>6.2</t>
  </si>
  <si>
    <t xml:space="preserve">2.646260906
</t>
  </si>
  <si>
    <t>7.68</t>
  </si>
  <si>
    <t xml:space="preserve">7.6
</t>
  </si>
  <si>
    <t xml:space="preserve">2.002053452
</t>
  </si>
  <si>
    <t>6.01</t>
  </si>
  <si>
    <t xml:space="preserve">6.42
</t>
  </si>
  <si>
    <t xml:space="preserve">1.604205649
</t>
  </si>
  <si>
    <t>0.63</t>
  </si>
  <si>
    <t xml:space="preserve">0.20
</t>
  </si>
  <si>
    <t xml:space="preserve">8.3
</t>
  </si>
  <si>
    <t xml:space="preserve">1.346631845
</t>
  </si>
  <si>
    <t xml:space="preserve">T2, </t>
  </si>
  <si>
    <t>2.84</t>
  </si>
  <si>
    <t xml:space="preserve">7.89
</t>
  </si>
  <si>
    <t xml:space="preserve">1.413639802
</t>
  </si>
  <si>
    <t>7.65</t>
  </si>
  <si>
    <t xml:space="preserve">7.64
</t>
  </si>
  <si>
    <t xml:space="preserve">1.745845391
</t>
  </si>
  <si>
    <t>4.67</t>
  </si>
  <si>
    <t xml:space="preserve">0.18
</t>
  </si>
  <si>
    <t xml:space="preserve">9.1
</t>
  </si>
  <si>
    <t xml:space="preserve">1.687824512
</t>
  </si>
  <si>
    <t>6.85</t>
  </si>
  <si>
    <t xml:space="preserve">8.65
</t>
  </si>
  <si>
    <t xml:space="preserve">2.162668649
</t>
  </si>
  <si>
    <t>7.5</t>
  </si>
  <si>
    <t xml:space="preserve">4.027833479
</t>
  </si>
  <si>
    <t>8.11</t>
  </si>
  <si>
    <t xml:space="preserve">2.8
</t>
  </si>
  <si>
    <t xml:space="preserve">Waterlogsy, </t>
  </si>
  <si>
    <t>9.22</t>
  </si>
  <si>
    <t xml:space="preserve">0.16
</t>
  </si>
  <si>
    <t xml:space="preserve">8.91
</t>
  </si>
  <si>
    <t xml:space="preserve">1.254059995
</t>
  </si>
  <si>
    <t>Ref 100</t>
  </si>
  <si>
    <t>Object</t>
  </si>
  <si>
    <t>Integral [abs]</t>
  </si>
  <si>
    <t>Integral [rel]</t>
  </si>
  <si>
    <t>Peaks</t>
  </si>
  <si>
    <t>ν(F1) [ppm]</t>
  </si>
  <si>
    <t>Integral 2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</si>
  <si>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</si>
  <si>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</si>
  <si>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</si>
  <si>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</si>
  <si>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</si>
  <si>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</si>
  <si>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</si>
  <si>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</si>
  <si>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</si>
  <si>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</si>
  <si>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</si>
  <si>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Integral 3</t>
  </si>
  <si>
    <t>T2 Reduction ≥ 20%</t>
  </si>
  <si>
    <t>Wl, T2, and CSP</t>
  </si>
  <si>
    <t>3_UTR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</si>
</sst>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8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3" borderId="10" xfId="0" applyFill="1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10</c:v>
                </c:pt>
                <c:pt idx="1">
                  <c:v>8</c:v>
                </c:pt>
                <c:pt idx="2">
                  <c:v>2</c:v>
                </c:pt>
                <c:pt idx="3">
                  <c:v>9</c:v>
                </c:pt>
                <c:pt idx="4">
                  <c:v>7</c:v>
                </c:pt>
                <c:pt idx="5">
                  <c:v>2</c:v>
                </c:pt>
                <c:pt idx="6">
                  <c:v>4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10</c:v>
                </c:pt>
                <c:pt idx="1">
                  <c:v>8</c:v>
                </c:pt>
                <c:pt idx="2">
                  <c:v>2</c:v>
                </c:pt>
                <c:pt idx="3">
                  <c:v>9</c:v>
                </c:pt>
                <c:pt idx="4">
                  <c:v>7</c:v>
                </c:pt>
                <c:pt idx="5">
                  <c:v>2</c:v>
                </c:pt>
                <c:pt idx="6">
                  <c:v>4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102" Type="http://schemas.openxmlformats.org/officeDocument/2006/relationships/image" Target="../media/image817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103" Type="http://schemas.openxmlformats.org/officeDocument/2006/relationships/image" Target="../media/image818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99" Type="http://schemas.openxmlformats.org/officeDocument/2006/relationships/image" Target="../media/image814.png"/><Relationship Id="rId101" Type="http://schemas.openxmlformats.org/officeDocument/2006/relationships/image" Target="../media/image81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812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100" Type="http://schemas.openxmlformats.org/officeDocument/2006/relationships/image" Target="../media/image815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Relationship Id="rId98" Type="http://schemas.openxmlformats.org/officeDocument/2006/relationships/image" Target="../media/image813.png"/><Relationship Id="rId3" Type="http://schemas.openxmlformats.org/officeDocument/2006/relationships/image" Target="../media/image67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775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77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77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772.png"/><Relationship Id="rId101" Type="http://schemas.openxmlformats.org/officeDocument/2006/relationships/image" Target="../media/image77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770.png"/><Relationship Id="rId104" Type="http://schemas.openxmlformats.org/officeDocument/2006/relationships/image" Target="../media/image77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773.png"/><Relationship Id="rId105" Type="http://schemas.openxmlformats.org/officeDocument/2006/relationships/image" Target="../media/image77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771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102" Type="http://schemas.openxmlformats.org/officeDocument/2006/relationships/image" Target="../media/image78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103" Type="http://schemas.openxmlformats.org/officeDocument/2006/relationships/image" Target="../media/image786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99" Type="http://schemas.openxmlformats.org/officeDocument/2006/relationships/image" Target="../media/image782.png"/><Relationship Id="rId101" Type="http://schemas.openxmlformats.org/officeDocument/2006/relationships/image" Target="../media/image784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80.png"/><Relationship Id="rId104" Type="http://schemas.openxmlformats.org/officeDocument/2006/relationships/image" Target="../media/image787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100" Type="http://schemas.openxmlformats.org/officeDocument/2006/relationships/image" Target="../media/image78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Relationship Id="rId98" Type="http://schemas.openxmlformats.org/officeDocument/2006/relationships/image" Target="../media/image781.png"/><Relationship Id="rId3" Type="http://schemas.openxmlformats.org/officeDocument/2006/relationships/image" Target="../media/image99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97" Type="http://schemas.openxmlformats.org/officeDocument/2006/relationships/image" Target="../media/image78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93" Type="http://schemas.openxmlformats.org/officeDocument/2006/relationships/image" Target="../media/image285.png"/><Relationship Id="rId98" Type="http://schemas.openxmlformats.org/officeDocument/2006/relationships/image" Target="../media/image78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102" Type="http://schemas.openxmlformats.org/officeDocument/2006/relationships/image" Target="../media/image795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59" Type="http://schemas.openxmlformats.org/officeDocument/2006/relationships/image" Target="../media/image347.png"/><Relationship Id="rId103" Type="http://schemas.openxmlformats.org/officeDocument/2006/relationships/image" Target="../media/image796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99" Type="http://schemas.openxmlformats.org/officeDocument/2006/relationships/image" Target="../media/image792.png"/><Relationship Id="rId101" Type="http://schemas.openxmlformats.org/officeDocument/2006/relationships/image" Target="../media/image794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90.png"/><Relationship Id="rId104" Type="http://schemas.openxmlformats.org/officeDocument/2006/relationships/image" Target="../media/image797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100" Type="http://schemas.openxmlformats.org/officeDocument/2006/relationships/image" Target="../media/image793.png"/><Relationship Id="rId105" Type="http://schemas.openxmlformats.org/officeDocument/2006/relationships/image" Target="../media/image798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Relationship Id="rId98" Type="http://schemas.openxmlformats.org/officeDocument/2006/relationships/image" Target="../media/image791.png"/><Relationship Id="rId3" Type="http://schemas.openxmlformats.org/officeDocument/2006/relationships/image" Target="../media/image291.png"/><Relationship Id="rId25" Type="http://schemas.openxmlformats.org/officeDocument/2006/relationships/image" Target="../media/image313.png"/><Relationship Id="rId46" Type="http://schemas.openxmlformats.org/officeDocument/2006/relationships/image" Target="../media/image334.png"/><Relationship Id="rId67" Type="http://schemas.openxmlformats.org/officeDocument/2006/relationships/image" Target="../media/image35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102" Type="http://schemas.openxmlformats.org/officeDocument/2006/relationships/image" Target="../media/image804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103" Type="http://schemas.openxmlformats.org/officeDocument/2006/relationships/image" Target="../media/image805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99" Type="http://schemas.openxmlformats.org/officeDocument/2006/relationships/image" Target="../media/image801.png"/><Relationship Id="rId101" Type="http://schemas.openxmlformats.org/officeDocument/2006/relationships/image" Target="../media/image803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99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100" Type="http://schemas.openxmlformats.org/officeDocument/2006/relationships/image" Target="../media/image802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Relationship Id="rId98" Type="http://schemas.openxmlformats.org/officeDocument/2006/relationships/image" Target="../media/image800.png"/><Relationship Id="rId3" Type="http://schemas.openxmlformats.org/officeDocument/2006/relationships/image" Target="../media/image387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97" Type="http://schemas.openxmlformats.org/officeDocument/2006/relationships/image" Target="../media/image806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93" Type="http://schemas.openxmlformats.org/officeDocument/2006/relationships/image" Target="../media/image573.png"/><Relationship Id="rId98" Type="http://schemas.openxmlformats.org/officeDocument/2006/relationships/image" Target="../media/image807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99" Type="http://schemas.openxmlformats.org/officeDocument/2006/relationships/image" Target="../media/image81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808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100" Type="http://schemas.openxmlformats.org/officeDocument/2006/relationships/image" Target="../media/image811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Relationship Id="rId98" Type="http://schemas.openxmlformats.org/officeDocument/2006/relationships/image" Target="../media/image80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29</xdr:col>
      <xdr:colOff>74400</xdr:colOff>
      <xdr:row>11</xdr:row>
      <xdr:rowOff>141905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275E89F9-F2F1-4590-BCB5-7A5C5A284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55625" y="7810500"/>
          <a:ext cx="14393650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</xdr:row>
      <xdr:rowOff>0</xdr:rowOff>
    </xdr:from>
    <xdr:to>
      <xdr:col>29</xdr:col>
      <xdr:colOff>64876</xdr:colOff>
      <xdr:row>21</xdr:row>
      <xdr:rowOff>141905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6AD486A0-ED9B-4E5E-8BEB-8252CB57C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55625" y="23050500"/>
          <a:ext cx="1438412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29</xdr:col>
      <xdr:colOff>55352</xdr:colOff>
      <xdr:row>44</xdr:row>
      <xdr:rowOff>141905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B428B22D-3ADD-48F4-9A0C-0F74E01D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55625" y="58102500"/>
          <a:ext cx="14374602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29</xdr:col>
      <xdr:colOff>64876</xdr:colOff>
      <xdr:row>60</xdr:row>
      <xdr:rowOff>141905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ADA2FC-0F30-4D0D-87FD-BDA3699BA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55625" y="82486500"/>
          <a:ext cx="1438412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77</xdr:row>
      <xdr:rowOff>0</xdr:rowOff>
    </xdr:from>
    <xdr:to>
      <xdr:col>29</xdr:col>
      <xdr:colOff>83924</xdr:colOff>
      <xdr:row>82</xdr:row>
      <xdr:rowOff>132381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A7BBA12-E246-4F6F-AFAE-EAD91926B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255625" y="116014500"/>
          <a:ext cx="14403174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82</xdr:row>
      <xdr:rowOff>0</xdr:rowOff>
    </xdr:from>
    <xdr:to>
      <xdr:col>29</xdr:col>
      <xdr:colOff>55352</xdr:colOff>
      <xdr:row>87</xdr:row>
      <xdr:rowOff>141905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CEEE62A-3988-4AA4-BAC6-664BC693B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3255625" y="123634500"/>
          <a:ext cx="14374602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29</xdr:col>
      <xdr:colOff>74400</xdr:colOff>
      <xdr:row>105</xdr:row>
      <xdr:rowOff>151428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751C7E2-DCBF-4A86-882F-E66C9B6C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3255625" y="140398500"/>
          <a:ext cx="14393650" cy="77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29</xdr:col>
      <xdr:colOff>160125</xdr:colOff>
      <xdr:row>6</xdr:row>
      <xdr:rowOff>141905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DC8F5E2-BE54-4A33-B4C3-8F2E42FA3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23875" y="317500"/>
          <a:ext cx="14400000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29</xdr:col>
      <xdr:colOff>150601</xdr:colOff>
      <xdr:row>11</xdr:row>
      <xdr:rowOff>151428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324ECE46-38E4-490F-81D4-8AE01783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23875" y="7937500"/>
          <a:ext cx="14390476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29</xdr:col>
      <xdr:colOff>160125</xdr:colOff>
      <xdr:row>24</xdr:row>
      <xdr:rowOff>151428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D1ED2A14-E8F8-40CC-99A1-E23FAD8EF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23875" y="27749500"/>
          <a:ext cx="14400000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</xdr:row>
      <xdr:rowOff>0</xdr:rowOff>
    </xdr:from>
    <xdr:to>
      <xdr:col>29</xdr:col>
      <xdr:colOff>150601</xdr:colOff>
      <xdr:row>37</xdr:row>
      <xdr:rowOff>141905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051B1527-CB3C-4BAF-B082-0BF58A21C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23875" y="47561500"/>
          <a:ext cx="1439047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0</xdr:rowOff>
    </xdr:from>
    <xdr:to>
      <xdr:col>29</xdr:col>
      <xdr:colOff>160125</xdr:colOff>
      <xdr:row>42</xdr:row>
      <xdr:rowOff>160952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F5310D94-73BD-4B76-A7B7-3947D8A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223875" y="55181500"/>
          <a:ext cx="14400000" cy="77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29</xdr:col>
      <xdr:colOff>160125</xdr:colOff>
      <xdr:row>65</xdr:row>
      <xdr:rowOff>132381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40B26B1-48EB-4E7F-AADE-67D423211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3223875" y="90233500"/>
          <a:ext cx="14400000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68</xdr:row>
      <xdr:rowOff>0</xdr:rowOff>
    </xdr:from>
    <xdr:to>
      <xdr:col>29</xdr:col>
      <xdr:colOff>150601</xdr:colOff>
      <xdr:row>73</xdr:row>
      <xdr:rowOff>151428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F325964-31CD-4015-830A-35C8322B2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3223875" y="102425500"/>
          <a:ext cx="14390476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83</xdr:row>
      <xdr:rowOff>0</xdr:rowOff>
    </xdr:from>
    <xdr:to>
      <xdr:col>29</xdr:col>
      <xdr:colOff>160125</xdr:colOff>
      <xdr:row>88</xdr:row>
      <xdr:rowOff>122857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F5888EA3-76CC-443D-8D0B-106EFAAF9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3223875" y="125285500"/>
          <a:ext cx="14400000" cy="77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29</xdr:col>
      <xdr:colOff>150601</xdr:colOff>
      <xdr:row>105</xdr:row>
      <xdr:rowOff>132381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2BAC290F-402F-4119-8833-DEE48804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3223875" y="140525500"/>
          <a:ext cx="14390476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53</xdr:row>
      <xdr:rowOff>0</xdr:rowOff>
    </xdr:from>
    <xdr:to>
      <xdr:col>25</xdr:col>
      <xdr:colOff>408125</xdr:colOff>
      <xdr:row>58</xdr:row>
      <xdr:rowOff>37143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A04B8636-EE75-4D72-A264-44BB9D8EB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3223875" y="79565500"/>
          <a:ext cx="11600000" cy="7657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1382095</xdr:rowOff>
    </xdr:from>
    <xdr:to>
      <xdr:col>29</xdr:col>
      <xdr:colOff>674476</xdr:colOff>
      <xdr:row>7</xdr:row>
      <xdr:rowOff>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F761715-399F-43FC-A073-C77B36B44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1683720"/>
          <a:ext cx="1439047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</xdr:row>
      <xdr:rowOff>0</xdr:rowOff>
    </xdr:from>
    <xdr:to>
      <xdr:col>29</xdr:col>
      <xdr:colOff>684000</xdr:colOff>
      <xdr:row>12</xdr:row>
      <xdr:rowOff>141905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47B7AC62-3709-443A-B05A-7AE51473A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87375" y="9445625"/>
          <a:ext cx="14400000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26</xdr:col>
      <xdr:colOff>141428</xdr:colOff>
      <xdr:row>17</xdr:row>
      <xdr:rowOff>18095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8DB2EEB4-1A5E-49CF-96AC-C6A370265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287375" y="17065625"/>
          <a:ext cx="11571428" cy="76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29</xdr:col>
      <xdr:colOff>693524</xdr:colOff>
      <xdr:row>24</xdr:row>
      <xdr:rowOff>141905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2F81E99-88CB-49CF-B52F-5014CED0A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287375" y="27733625"/>
          <a:ext cx="14409524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29</xdr:col>
      <xdr:colOff>684000</xdr:colOff>
      <xdr:row>65</xdr:row>
      <xdr:rowOff>160952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3A5749F-505F-4BD0-B874-4704AF050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287375" y="90217625"/>
          <a:ext cx="14400000" cy="77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49</xdr:row>
      <xdr:rowOff>0</xdr:rowOff>
    </xdr:from>
    <xdr:to>
      <xdr:col>29</xdr:col>
      <xdr:colOff>684000</xdr:colOff>
      <xdr:row>54</xdr:row>
      <xdr:rowOff>132381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47D6B38-EB1A-4000-ACF7-1DC42581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3287375" y="73453625"/>
          <a:ext cx="14400000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76</xdr:row>
      <xdr:rowOff>0</xdr:rowOff>
    </xdr:from>
    <xdr:to>
      <xdr:col>29</xdr:col>
      <xdr:colOff>703047</xdr:colOff>
      <xdr:row>81</xdr:row>
      <xdr:rowOff>141905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AE173353-5736-4CC4-AF5C-F81EB6612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3287375" y="114601625"/>
          <a:ext cx="14419047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81</xdr:row>
      <xdr:rowOff>0</xdr:rowOff>
    </xdr:from>
    <xdr:to>
      <xdr:col>26</xdr:col>
      <xdr:colOff>255714</xdr:colOff>
      <xdr:row>86</xdr:row>
      <xdr:rowOff>37143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B0285425-B725-42EF-8C3D-4879F80CA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3287375" y="122221625"/>
          <a:ext cx="11685714" cy="7657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</xdr:row>
      <xdr:rowOff>0</xdr:rowOff>
    </xdr:from>
    <xdr:to>
      <xdr:col>29</xdr:col>
      <xdr:colOff>684000</xdr:colOff>
      <xdr:row>37</xdr:row>
      <xdr:rowOff>132381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4129038D-48E6-481E-84F6-EB15B3CC2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700125" y="47434500"/>
          <a:ext cx="14400000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89</xdr:row>
      <xdr:rowOff>0</xdr:rowOff>
    </xdr:from>
    <xdr:to>
      <xdr:col>29</xdr:col>
      <xdr:colOff>684000</xdr:colOff>
      <xdr:row>94</xdr:row>
      <xdr:rowOff>151428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C58EE85C-25E2-4672-8691-82FDE789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700125" y="134302500"/>
          <a:ext cx="14400000" cy="77714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29</xdr:col>
      <xdr:colOff>64876</xdr:colOff>
      <xdr:row>8</xdr:row>
      <xdr:rowOff>113333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353A23B-AB26-4FF2-8153-5DAB4B0C6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3238500"/>
          <a:ext cx="14384126" cy="77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29</xdr:col>
      <xdr:colOff>64876</xdr:colOff>
      <xdr:row>13</xdr:row>
      <xdr:rowOff>132381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D25E1BA-AD30-4BA3-ABFE-3362634D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0858500"/>
          <a:ext cx="14384126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29</xdr:col>
      <xdr:colOff>93447</xdr:colOff>
      <xdr:row>18</xdr:row>
      <xdr:rowOff>141905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F3D490A0-1E3B-47B2-A884-A6C273577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92125" y="18478500"/>
          <a:ext cx="14412697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29</xdr:col>
      <xdr:colOff>64876</xdr:colOff>
      <xdr:row>23</xdr:row>
      <xdr:rowOff>122857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77AE8B51-1A0B-4090-888F-6BE681C2D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192125" y="26098500"/>
          <a:ext cx="14384126" cy="77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30</xdr:row>
      <xdr:rowOff>0</xdr:rowOff>
    </xdr:from>
    <xdr:to>
      <xdr:col>29</xdr:col>
      <xdr:colOff>83924</xdr:colOff>
      <xdr:row>35</xdr:row>
      <xdr:rowOff>132381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EF5B4FA-3954-42CE-8C53-DDEB381B8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192125" y="44386500"/>
          <a:ext cx="14403174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29</xdr:col>
      <xdr:colOff>64876</xdr:colOff>
      <xdr:row>40</xdr:row>
      <xdr:rowOff>132381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D26D59C9-89FC-413D-9FE8-F23560A66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3192125" y="52006500"/>
          <a:ext cx="14384126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65</xdr:row>
      <xdr:rowOff>0</xdr:rowOff>
    </xdr:from>
    <xdr:to>
      <xdr:col>29</xdr:col>
      <xdr:colOff>45828</xdr:colOff>
      <xdr:row>70</xdr:row>
      <xdr:rowOff>141905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F1749B63-337D-45FB-86D2-702743D79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3192125" y="97726500"/>
          <a:ext cx="14365078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29</xdr:col>
      <xdr:colOff>55352</xdr:colOff>
      <xdr:row>105</xdr:row>
      <xdr:rowOff>160952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F492B7F-D566-4A1D-81AD-6178C14AC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3192125" y="140398500"/>
          <a:ext cx="14374602" cy="77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87</xdr:row>
      <xdr:rowOff>1382095</xdr:rowOff>
    </xdr:from>
    <xdr:to>
      <xdr:col>29</xdr:col>
      <xdr:colOff>74400</xdr:colOff>
      <xdr:row>93</xdr:row>
      <xdr:rowOff>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212DC317-3A0A-45C8-9171-50F5D6F4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3192125" y="132636595"/>
          <a:ext cx="14393650" cy="7761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29</xdr:col>
      <xdr:colOff>74400</xdr:colOff>
      <xdr:row>23</xdr:row>
      <xdr:rowOff>141905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33B43670-9FBC-498E-A3DF-BE95CBD7C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26098500"/>
          <a:ext cx="14393650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67</xdr:row>
      <xdr:rowOff>0</xdr:rowOff>
    </xdr:from>
    <xdr:to>
      <xdr:col>29</xdr:col>
      <xdr:colOff>83924</xdr:colOff>
      <xdr:row>72</xdr:row>
      <xdr:rowOff>141905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22004D-1767-4CA9-8AE0-7D00E8578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00774500"/>
          <a:ext cx="14403174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75</xdr:row>
      <xdr:rowOff>1372572</xdr:rowOff>
    </xdr:from>
    <xdr:to>
      <xdr:col>29</xdr:col>
      <xdr:colOff>64876</xdr:colOff>
      <xdr:row>81</xdr:row>
      <xdr:rowOff>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BEBE9A52-A50A-40C9-ADCF-CA8D08DB0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92125" y="114339072"/>
          <a:ext cx="14384126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82</xdr:row>
      <xdr:rowOff>0</xdr:rowOff>
    </xdr:from>
    <xdr:to>
      <xdr:col>29</xdr:col>
      <xdr:colOff>93447</xdr:colOff>
      <xdr:row>87</xdr:row>
      <xdr:rowOff>141905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B0AB0A41-D46A-4B49-8511-5379C9088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192125" y="123634500"/>
          <a:ext cx="14412697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29</xdr:col>
      <xdr:colOff>74400</xdr:colOff>
      <xdr:row>113</xdr:row>
      <xdr:rowOff>132381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8B398508-AA34-49BA-9448-A1ED5DD1A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192125" y="141922500"/>
          <a:ext cx="14393650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88</xdr:row>
      <xdr:rowOff>0</xdr:rowOff>
    </xdr:from>
    <xdr:to>
      <xdr:col>29</xdr:col>
      <xdr:colOff>64876</xdr:colOff>
      <xdr:row>93</xdr:row>
      <xdr:rowOff>141905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B99D2B7-24D6-4DD7-B742-F22271F7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3192125" y="132778500"/>
          <a:ext cx="1438412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58</xdr:row>
      <xdr:rowOff>1477333</xdr:rowOff>
    </xdr:from>
    <xdr:to>
      <xdr:col>25</xdr:col>
      <xdr:colOff>417638</xdr:colOff>
      <xdr:row>64</xdr:row>
      <xdr:rowOff>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901FC814-99F8-4E45-AEE7-CAE61224E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3192125" y="88535833"/>
          <a:ext cx="11688888" cy="76666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</xdr:row>
      <xdr:rowOff>0</xdr:rowOff>
    </xdr:from>
    <xdr:to>
      <xdr:col>29</xdr:col>
      <xdr:colOff>64876</xdr:colOff>
      <xdr:row>31</xdr:row>
      <xdr:rowOff>132381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1CF7713C-51EA-4DBE-88F0-A0ED6DAB8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985750" y="38290500"/>
          <a:ext cx="14384126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25</xdr:col>
      <xdr:colOff>436686</xdr:colOff>
      <xdr:row>59</xdr:row>
      <xdr:rowOff>56190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4377194-3D0A-4CAC-BA8F-E44FCD39A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985750" y="80962500"/>
          <a:ext cx="11707936" cy="76761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29</xdr:col>
      <xdr:colOff>83924</xdr:colOff>
      <xdr:row>19</xdr:row>
      <xdr:rowOff>132381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8C43AEEE-C056-4E64-82E1-D78AD7E9B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20002500"/>
          <a:ext cx="14403174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48</xdr:row>
      <xdr:rowOff>0</xdr:rowOff>
    </xdr:from>
    <xdr:to>
      <xdr:col>29</xdr:col>
      <xdr:colOff>83924</xdr:colOff>
      <xdr:row>53</xdr:row>
      <xdr:rowOff>141905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019465F-94AC-4DDC-B36A-4ACEFB7D4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081000" y="71818500"/>
          <a:ext cx="14403174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29</xdr:col>
      <xdr:colOff>64876</xdr:colOff>
      <xdr:row>60</xdr:row>
      <xdr:rowOff>141905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F581CFA-29FE-4304-B48B-D69C91364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081000" y="82486500"/>
          <a:ext cx="14384126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0</xdr:rowOff>
    </xdr:from>
    <xdr:to>
      <xdr:col>25</xdr:col>
      <xdr:colOff>427162</xdr:colOff>
      <xdr:row>27</xdr:row>
      <xdr:rowOff>75238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94804132-549D-48FB-89A2-CAF4E4A26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3081000" y="32194500"/>
          <a:ext cx="11698412" cy="76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ne/Desktop/COVID19-NMR/RNA/revisited%20ordered/PPM_Hits_H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S2M"/>
      <sheetName val="3SL1"/>
      <sheetName val="3SL2"/>
      <sheetName val="5SL1"/>
      <sheetName val="5SL5a"/>
      <sheetName val="5SL6"/>
      <sheetName val="5SL7"/>
      <sheetName val="5SL8"/>
      <sheetName val="5SL23"/>
      <sheetName val="5SL1234"/>
      <sheetName val="PK"/>
      <sheetName val="attHP"/>
      <sheetName val="3UTR"/>
    </sheetNames>
    <sheetDataSet>
      <sheetData sheetId="0">
        <row r="1">
          <cell r="B1" t="str">
            <v>Spektrum</v>
          </cell>
          <cell r="C1" t="str">
            <v>ppm</v>
          </cell>
        </row>
        <row r="2">
          <cell r="B2" t="str">
            <v>P1_A01</v>
          </cell>
          <cell r="C2">
            <v>6.76</v>
          </cell>
        </row>
        <row r="3">
          <cell r="B3" t="str">
            <v>P1_A05</v>
          </cell>
          <cell r="C3">
            <v>7.58</v>
          </cell>
        </row>
        <row r="4">
          <cell r="B4" t="str">
            <v>P1_B07</v>
          </cell>
          <cell r="C4">
            <v>7.6</v>
          </cell>
        </row>
        <row r="5">
          <cell r="B5" t="str">
            <v>P1_C08</v>
          </cell>
          <cell r="C5">
            <v>6.9</v>
          </cell>
        </row>
        <row r="6">
          <cell r="B6" t="str">
            <v>P1_C11</v>
          </cell>
          <cell r="C6">
            <v>2.2000000000000002</v>
          </cell>
        </row>
        <row r="7">
          <cell r="B7" t="str">
            <v>P1_D01</v>
          </cell>
          <cell r="C7">
            <v>9.1</v>
          </cell>
        </row>
        <row r="8">
          <cell r="B8" t="str">
            <v>P1_E05</v>
          </cell>
          <cell r="C8">
            <v>6.93</v>
          </cell>
        </row>
        <row r="9">
          <cell r="B9" t="str">
            <v>P1_E12</v>
          </cell>
          <cell r="C9">
            <v>7.68</v>
          </cell>
        </row>
        <row r="10">
          <cell r="B10" t="str">
            <v>P1_F08</v>
          </cell>
          <cell r="C10">
            <v>8.3000000000000007</v>
          </cell>
        </row>
        <row r="11">
          <cell r="B11" t="str">
            <v>P1_G11</v>
          </cell>
          <cell r="C11">
            <v>6.64</v>
          </cell>
        </row>
        <row r="12">
          <cell r="B12" t="str">
            <v>P1_H01</v>
          </cell>
          <cell r="C12">
            <v>2.0699999999999998</v>
          </cell>
        </row>
        <row r="13">
          <cell r="B13" t="str">
            <v>P1_H04</v>
          </cell>
          <cell r="C13">
            <v>8.3699999999999992</v>
          </cell>
        </row>
        <row r="14">
          <cell r="B14" t="str">
            <v>P1_H09</v>
          </cell>
          <cell r="C14">
            <v>2.8</v>
          </cell>
        </row>
        <row r="15">
          <cell r="B15" t="str">
            <v>P1_H10</v>
          </cell>
          <cell r="C15">
            <v>0.89100000000000001</v>
          </cell>
        </row>
        <row r="16">
          <cell r="B16" t="str">
            <v>P2_A06</v>
          </cell>
          <cell r="C16">
            <v>7.87</v>
          </cell>
        </row>
        <row r="17">
          <cell r="B17" t="str">
            <v>P2_A11</v>
          </cell>
          <cell r="C17">
            <v>6.87</v>
          </cell>
        </row>
        <row r="18">
          <cell r="B18" t="str">
            <v>P2_A12</v>
          </cell>
          <cell r="C18">
            <v>6.44</v>
          </cell>
        </row>
        <row r="19">
          <cell r="B19" t="str">
            <v>P2_B05</v>
          </cell>
          <cell r="C19">
            <v>8.5500000000000007</v>
          </cell>
        </row>
        <row r="20">
          <cell r="B20" t="str">
            <v>P2_B07</v>
          </cell>
          <cell r="C20">
            <v>8.65</v>
          </cell>
        </row>
        <row r="21">
          <cell r="B21" t="str">
            <v>P2_C05</v>
          </cell>
          <cell r="C21">
            <v>6.6</v>
          </cell>
        </row>
        <row r="22">
          <cell r="B22" t="str">
            <v>P2_C12</v>
          </cell>
          <cell r="C22">
            <v>3.68</v>
          </cell>
        </row>
        <row r="23">
          <cell r="B23" t="str">
            <v>P2_D04</v>
          </cell>
          <cell r="C23">
            <v>7.8</v>
          </cell>
        </row>
        <row r="24">
          <cell r="B24" t="str">
            <v>P2_D11</v>
          </cell>
          <cell r="C24">
            <v>8.3000000000000007</v>
          </cell>
        </row>
        <row r="25">
          <cell r="B25" t="str">
            <v>P2_E01</v>
          </cell>
          <cell r="C25">
            <v>7.78</v>
          </cell>
        </row>
        <row r="26">
          <cell r="B26" t="str">
            <v>P2_E12</v>
          </cell>
          <cell r="C26">
            <v>7.59</v>
          </cell>
        </row>
        <row r="27">
          <cell r="B27" t="str">
            <v>P2_F11</v>
          </cell>
          <cell r="C27">
            <v>8.5</v>
          </cell>
        </row>
        <row r="28">
          <cell r="B28" t="str">
            <v>P2_G04</v>
          </cell>
          <cell r="C28">
            <v>7.96</v>
          </cell>
        </row>
        <row r="29">
          <cell r="B29" t="str">
            <v>P2_G08</v>
          </cell>
          <cell r="C29">
            <v>8.18</v>
          </cell>
        </row>
        <row r="30">
          <cell r="B30" t="str">
            <v>P3_C08</v>
          </cell>
          <cell r="C30">
            <v>7.51</v>
          </cell>
        </row>
        <row r="31">
          <cell r="B31" t="str">
            <v>P3_F10</v>
          </cell>
          <cell r="C31">
            <v>3.18</v>
          </cell>
        </row>
        <row r="32">
          <cell r="B32" t="str">
            <v>P3_G03</v>
          </cell>
          <cell r="C32">
            <v>8.2200000000000006</v>
          </cell>
        </row>
        <row r="33">
          <cell r="B33" t="str">
            <v>P3_H05</v>
          </cell>
          <cell r="C33">
            <v>7.74</v>
          </cell>
        </row>
        <row r="34">
          <cell r="B34" t="str">
            <v>P4_A03</v>
          </cell>
          <cell r="C34">
            <v>8.94</v>
          </cell>
        </row>
        <row r="35">
          <cell r="B35" t="str">
            <v>P4_A07</v>
          </cell>
          <cell r="C35">
            <v>7.56</v>
          </cell>
        </row>
        <row r="36">
          <cell r="B36" t="str">
            <v>P4_A09</v>
          </cell>
          <cell r="C36">
            <v>6.66</v>
          </cell>
        </row>
        <row r="37">
          <cell r="B37" t="str">
            <v>P4_B01</v>
          </cell>
          <cell r="C37">
            <v>8.07</v>
          </cell>
        </row>
        <row r="38">
          <cell r="B38" t="str">
            <v>P4_C06</v>
          </cell>
          <cell r="C38">
            <v>7.77</v>
          </cell>
        </row>
        <row r="39">
          <cell r="B39" t="str">
            <v>P4_C11</v>
          </cell>
          <cell r="C39">
            <v>7.85</v>
          </cell>
        </row>
        <row r="40">
          <cell r="B40" t="str">
            <v>P4_F05</v>
          </cell>
          <cell r="C40">
            <v>7.39</v>
          </cell>
        </row>
        <row r="41">
          <cell r="B41" t="str">
            <v>P4_H05</v>
          </cell>
          <cell r="C41">
            <v>6.79</v>
          </cell>
        </row>
        <row r="42">
          <cell r="B42" t="str">
            <v>P4_H07</v>
          </cell>
          <cell r="C42"/>
        </row>
        <row r="43">
          <cell r="B43" t="str">
            <v>P4_H09</v>
          </cell>
          <cell r="C43">
            <v>8.9</v>
          </cell>
        </row>
        <row r="44">
          <cell r="B44" t="str">
            <v>P5_A03</v>
          </cell>
          <cell r="C44">
            <v>7.86</v>
          </cell>
        </row>
        <row r="45">
          <cell r="B45" t="str">
            <v>P5_A09</v>
          </cell>
          <cell r="C45">
            <v>8.19</v>
          </cell>
        </row>
        <row r="46">
          <cell r="B46" t="str">
            <v>P5_A12</v>
          </cell>
          <cell r="C46">
            <v>3.93</v>
          </cell>
        </row>
        <row r="47">
          <cell r="B47" t="str">
            <v>P5_B06</v>
          </cell>
          <cell r="C47">
            <v>8.91</v>
          </cell>
        </row>
        <row r="48">
          <cell r="B48" t="str">
            <v>P5_B12</v>
          </cell>
          <cell r="C48"/>
        </row>
        <row r="49">
          <cell r="B49" t="str">
            <v>P5_E11</v>
          </cell>
          <cell r="C49">
            <v>7.08</v>
          </cell>
        </row>
        <row r="50">
          <cell r="B50" t="str">
            <v>P5_F03</v>
          </cell>
          <cell r="C50">
            <v>6.05</v>
          </cell>
        </row>
        <row r="51">
          <cell r="B51" t="str">
            <v>P5_F07</v>
          </cell>
          <cell r="C51">
            <v>6.75</v>
          </cell>
        </row>
        <row r="52">
          <cell r="B52" t="str">
            <v>P5_G06</v>
          </cell>
          <cell r="C52"/>
        </row>
        <row r="53">
          <cell r="B53" t="str">
            <v>P5_G08</v>
          </cell>
          <cell r="C53">
            <v>8.44</v>
          </cell>
        </row>
        <row r="54">
          <cell r="B54" t="str">
            <v>P5_G10</v>
          </cell>
          <cell r="C54">
            <v>7.98</v>
          </cell>
        </row>
        <row r="55">
          <cell r="B55" t="str">
            <v>P5_H02</v>
          </cell>
          <cell r="C55">
            <v>3.41</v>
          </cell>
        </row>
        <row r="56">
          <cell r="B56" t="str">
            <v>P5_H03</v>
          </cell>
          <cell r="C56">
            <v>3.08</v>
          </cell>
        </row>
        <row r="57">
          <cell r="B57" t="str">
            <v>P5_H04</v>
          </cell>
          <cell r="C57">
            <v>5.61</v>
          </cell>
        </row>
        <row r="58">
          <cell r="B58" t="str">
            <v>P5_H08</v>
          </cell>
          <cell r="C58">
            <v>1.04</v>
          </cell>
        </row>
        <row r="59">
          <cell r="B59" t="str">
            <v>P5_H10</v>
          </cell>
          <cell r="C59">
            <v>7.57</v>
          </cell>
        </row>
        <row r="60">
          <cell r="B60" t="str">
            <v>P6_B06</v>
          </cell>
          <cell r="C60">
            <v>6.63</v>
          </cell>
        </row>
        <row r="61">
          <cell r="B61" t="str">
            <v>P6_C02</v>
          </cell>
          <cell r="C61">
            <v>8.07</v>
          </cell>
        </row>
        <row r="62">
          <cell r="B62" t="str">
            <v>P6_D10</v>
          </cell>
          <cell r="C62">
            <v>6.52</v>
          </cell>
        </row>
        <row r="63">
          <cell r="B63" t="str">
            <v>P6_E06</v>
          </cell>
          <cell r="C63">
            <v>7.83</v>
          </cell>
        </row>
        <row r="64">
          <cell r="B64" t="str">
            <v>P6_G09</v>
          </cell>
          <cell r="C64">
            <v>7.33</v>
          </cell>
        </row>
        <row r="65">
          <cell r="B65" t="str">
            <v>P7_B02</v>
          </cell>
          <cell r="C65">
            <v>8.36</v>
          </cell>
        </row>
        <row r="66">
          <cell r="B66" t="str">
            <v>P7_B10</v>
          </cell>
          <cell r="C66">
            <v>7.25</v>
          </cell>
        </row>
        <row r="67">
          <cell r="B67" t="str">
            <v>P7_E04</v>
          </cell>
          <cell r="C67">
            <v>7.87</v>
          </cell>
        </row>
        <row r="68">
          <cell r="B68" t="str">
            <v>P7_E07</v>
          </cell>
          <cell r="C68">
            <v>2.81</v>
          </cell>
        </row>
        <row r="69">
          <cell r="B69" t="str">
            <v>P7_H06</v>
          </cell>
          <cell r="C69"/>
        </row>
        <row r="70">
          <cell r="B70" t="str">
            <v>P8_A06</v>
          </cell>
          <cell r="C70">
            <v>8.2200000000000006</v>
          </cell>
        </row>
        <row r="71">
          <cell r="B71" t="str">
            <v>P8_B04</v>
          </cell>
          <cell r="C71">
            <v>6.5</v>
          </cell>
        </row>
        <row r="72">
          <cell r="B72" t="str">
            <v>P8_D03</v>
          </cell>
          <cell r="C72">
            <v>7.78</v>
          </cell>
        </row>
        <row r="73">
          <cell r="B73" t="str">
            <v>P8_E07</v>
          </cell>
          <cell r="C73">
            <v>6.42</v>
          </cell>
        </row>
        <row r="74">
          <cell r="B74" t="str">
            <v>P8_G01</v>
          </cell>
          <cell r="C74">
            <v>2.38</v>
          </cell>
        </row>
        <row r="75">
          <cell r="B75" t="str">
            <v>P8_G05</v>
          </cell>
          <cell r="C75">
            <v>7.89</v>
          </cell>
        </row>
        <row r="76">
          <cell r="B76" t="str">
            <v>P8_G06</v>
          </cell>
          <cell r="C76">
            <v>7.64</v>
          </cell>
        </row>
        <row r="77">
          <cell r="B77" t="str">
            <v>P8_G07</v>
          </cell>
          <cell r="C77">
            <v>6.26</v>
          </cell>
        </row>
        <row r="78">
          <cell r="B78" t="str">
            <v>P8_H09</v>
          </cell>
          <cell r="C78">
            <v>8.17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Binding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Unknown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Ambiguous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Binding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Ambiguous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Ambiguous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Ambiguous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Ambiguous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Not 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Not 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Binding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Unknown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Binding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Ambiguous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Ambiguous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Ambiguous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Ambiguous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Ambiguous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Ambiguous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Ambiguous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Ambiguous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Ambiguous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Ambiguous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Ambiguous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Ambiguous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Not 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Binding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Ambiguous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Ambiguous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Not Binding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Ambiguous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Ambiguous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Not Binding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Binding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Ambiguous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Ambiguous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sfyk5UbAQvOFtwlGhqNsuk/ckP24xRDUsUBF6+A/NaihcwK2BF/38xlluPLuXkZ8vjSXG40D+TJMjOlPbUBp+w==" saltValue="Goh9cok70Ken2OnrhqzjEw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4" zoomScale="60" zoomScaleNormal="60" workbookViewId="0">
      <selection activeCell="M52" sqref="M5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 ca="1">IF((VLOOKUP(I15,Summary!A:L,12,0))="-","Not Binding",VLOOKUP(I15,Summary!A:L,12,0))</f>
        <v>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 ca="1">IF((VLOOKUP(I23,Summary!A:L,12,0))="-","Not Binding",VLOOKUP(I23,Summary!A:L,12,0))</f>
        <v>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 ca="1">IF((VLOOKUP(I53,Summary!A:L,12,0))="-","Not Binding",VLOOKUP(I53,Summary!A:L,12,0))</f>
        <v>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 ca="1">IF((VLOOKUP(I56,Summary!A:L,12,0))="-","Not Binding",VLOOKUP(I56,Summary!A:L,12,0))</f>
        <v>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4" zoomScale="60" zoomScaleNormal="60" workbookViewId="0">
      <selection activeCell="J103" sqref="J10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 ca="1">IF((VLOOKUP(I17,Summary!A:L,12,0))="-","Not Binding",VLOOKUP(I17,Summary!A:L,12,0))</f>
        <v>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 ca="1">IF((VLOOKUP(I40,Summary!A:L,12,0))="-","Not Binding",VLOOKUP(I40,Summary!A:L,12,0))</f>
        <v>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 ca="1">IF((VLOOKUP(I56,Summary!A:L,12,0))="-","Not Binding",VLOOKUP(I56,Summary!A:L,12,0))</f>
        <v>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 ca="1">IF((VLOOKUP(I78,Summary!A:L,12,0))="-","Not Binding",VLOOKUP(I78,Summary!A:L,12,0))</f>
        <v>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 ca="1">IF((VLOOKUP(I79,Summary!A:L,12,0))="-","Not Binding",VLOOKUP(I79,Summary!A:L,12,0))</f>
        <v>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 ca="1">IF((VLOOKUP(I94,Summary!A:L,12,0))="-","Not Binding",VLOOKUP(I94,Summary!A:L,12,0))</f>
        <v>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9" sqref="E9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5018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193.19962524970791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178.25388719653785</v>
      </c>
      <c r="H7" t="s">
        <v>5018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5018</v>
      </c>
    </row>
    <row r="9" spans="1:13" x14ac:dyDescent="0.25">
      <c r="A9" t="s">
        <v>3856</v>
      </c>
      <c r="F9" t="s">
        <v>822</v>
      </c>
      <c r="G9">
        <v>136.19458263428547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225.26897583246048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B13" t="s">
        <v>4098</v>
      </c>
      <c r="F13" t="s">
        <v>1086</v>
      </c>
      <c r="G13">
        <v>231.29407402195983</v>
      </c>
      <c r="H13" t="s">
        <v>5018</v>
      </c>
      <c r="I13" t="s">
        <v>5019</v>
      </c>
      <c r="J13" t="s">
        <v>5020</v>
      </c>
      <c r="K13" t="s">
        <v>5021</v>
      </c>
      <c r="L13" t="s">
        <v>5022</v>
      </c>
      <c r="M13" t="s">
        <v>5023</v>
      </c>
    </row>
    <row r="14" spans="1:13" x14ac:dyDescent="0.25">
      <c r="A14" t="s">
        <v>3822</v>
      </c>
      <c r="F14" t="s">
        <v>1723</v>
      </c>
      <c r="G14">
        <v>249.23325373011846</v>
      </c>
      <c r="H14" t="s">
        <v>5018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9" x14ac:dyDescent="0.25">
      <c r="A17" t="s">
        <v>3825</v>
      </c>
      <c r="F17" t="s">
        <v>1733</v>
      </c>
      <c r="G17">
        <v>227.28485734011207</v>
      </c>
      <c r="H17" t="s">
        <v>5018</v>
      </c>
    </row>
    <row r="18" spans="1:9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9" x14ac:dyDescent="0.25">
      <c r="A19" s="13" t="s">
        <v>3827</v>
      </c>
      <c r="B19" s="13"/>
      <c r="C19" s="13"/>
      <c r="D19" s="14"/>
      <c r="F19" t="s">
        <v>1739</v>
      </c>
      <c r="G19">
        <v>177.24657989637484</v>
      </c>
      <c r="H19" t="s">
        <v>5018</v>
      </c>
    </row>
    <row r="20" spans="1:9" x14ac:dyDescent="0.25">
      <c r="A20" t="s">
        <v>3828</v>
      </c>
      <c r="F20" t="s">
        <v>1743</v>
      </c>
      <c r="G20">
        <v>206.24148168743986</v>
      </c>
      <c r="H20" t="s">
        <v>5018</v>
      </c>
    </row>
    <row r="21" spans="1:9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9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9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9" x14ac:dyDescent="0.25">
      <c r="A24" t="s">
        <v>3679</v>
      </c>
      <c r="F24" t="s">
        <v>1267</v>
      </c>
      <c r="G24">
        <v>223.57984631622233</v>
      </c>
      <c r="H24" t="s">
        <v>5018</v>
      </c>
    </row>
    <row r="25" spans="1:9" x14ac:dyDescent="0.25">
      <c r="A25" t="s">
        <v>3680</v>
      </c>
      <c r="F25" t="s">
        <v>1271</v>
      </c>
      <c r="G25">
        <v>183.21130204000067</v>
      </c>
      <c r="H25" t="s">
        <v>5018</v>
      </c>
    </row>
    <row r="26" spans="1:9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9" x14ac:dyDescent="0.25">
      <c r="A27" t="s">
        <v>3757</v>
      </c>
      <c r="F27" t="s">
        <v>1511</v>
      </c>
      <c r="G27">
        <v>243.26498152394069</v>
      </c>
      <c r="H27" t="s">
        <v>5018</v>
      </c>
    </row>
    <row r="28" spans="1:9" x14ac:dyDescent="0.25">
      <c r="A28" t="s">
        <v>3758</v>
      </c>
      <c r="F28" t="s">
        <v>856</v>
      </c>
      <c r="G28">
        <v>221.27540639204244</v>
      </c>
      <c r="H28" t="s">
        <v>5018</v>
      </c>
    </row>
    <row r="29" spans="1:9" x14ac:dyDescent="0.25">
      <c r="A29" t="s">
        <v>3755</v>
      </c>
      <c r="F29" t="s">
        <v>366</v>
      </c>
      <c r="G29">
        <v>203.24083921308068</v>
      </c>
      <c r="H29" t="s">
        <v>5018</v>
      </c>
    </row>
    <row r="30" spans="1:9" x14ac:dyDescent="0.25">
      <c r="A30" t="s">
        <v>3756</v>
      </c>
      <c r="B30" t="s">
        <v>4104</v>
      </c>
      <c r="F30" t="s">
        <v>130</v>
      </c>
      <c r="G30">
        <v>248.3024210696143</v>
      </c>
      <c r="H30" t="s">
        <v>5018</v>
      </c>
      <c r="I30" t="s">
        <v>5024</v>
      </c>
    </row>
    <row r="31" spans="1:9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9" x14ac:dyDescent="0.25">
      <c r="A32" t="s">
        <v>3753</v>
      </c>
      <c r="F32" t="s">
        <v>662</v>
      </c>
      <c r="G32">
        <v>142.19913317271846</v>
      </c>
      <c r="H32" t="s">
        <v>5018</v>
      </c>
    </row>
    <row r="33" spans="1:13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13" x14ac:dyDescent="0.25">
      <c r="A34" t="s">
        <v>3751</v>
      </c>
      <c r="F34" t="s">
        <v>1495</v>
      </c>
      <c r="G34">
        <v>140.14015768054512</v>
      </c>
      <c r="H34" t="s">
        <v>5018</v>
      </c>
    </row>
    <row r="35" spans="1:13" x14ac:dyDescent="0.25">
      <c r="A35" t="s">
        <v>3752</v>
      </c>
      <c r="F35" t="s">
        <v>1499</v>
      </c>
      <c r="G35">
        <v>165.19275001506509</v>
      </c>
      <c r="H35" t="s">
        <v>5018</v>
      </c>
    </row>
    <row r="36" spans="1:13" x14ac:dyDescent="0.25">
      <c r="A36" t="s">
        <v>3686</v>
      </c>
      <c r="F36" t="s">
        <v>1292</v>
      </c>
      <c r="G36">
        <v>242.27368937780386</v>
      </c>
      <c r="H36" t="s">
        <v>5018</v>
      </c>
    </row>
    <row r="37" spans="1:13" x14ac:dyDescent="0.25">
      <c r="A37" t="s">
        <v>3682</v>
      </c>
      <c r="B37" t="s">
        <v>4098</v>
      </c>
      <c r="F37" t="s">
        <v>1279</v>
      </c>
      <c r="G37">
        <v>231.24771444772347</v>
      </c>
      <c r="H37" t="s">
        <v>5018</v>
      </c>
      <c r="I37" t="s">
        <v>5025</v>
      </c>
      <c r="J37" t="s">
        <v>5026</v>
      </c>
      <c r="K37" t="s">
        <v>5027</v>
      </c>
      <c r="L37" t="s">
        <v>5028</v>
      </c>
      <c r="M37" t="s">
        <v>5029</v>
      </c>
    </row>
    <row r="38" spans="1:13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13" x14ac:dyDescent="0.25">
      <c r="A39" t="s">
        <v>3684</v>
      </c>
      <c r="F39" t="s">
        <v>1287</v>
      </c>
      <c r="G39">
        <v>199.23162253123289</v>
      </c>
      <c r="H39" t="s">
        <v>5018</v>
      </c>
    </row>
    <row r="40" spans="1:13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13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13" x14ac:dyDescent="0.25">
      <c r="A42" t="s">
        <v>3614</v>
      </c>
      <c r="F42" t="s">
        <v>1064</v>
      </c>
      <c r="G42">
        <v>171.19403496378345</v>
      </c>
      <c r="H42" t="s">
        <v>5018</v>
      </c>
    </row>
    <row r="43" spans="1:13" x14ac:dyDescent="0.25">
      <c r="A43" t="s">
        <v>3611</v>
      </c>
      <c r="B43" t="s">
        <v>4102</v>
      </c>
      <c r="F43" t="s">
        <v>122</v>
      </c>
      <c r="G43">
        <v>205.25998631044683</v>
      </c>
      <c r="H43" t="s">
        <v>5018</v>
      </c>
      <c r="I43" t="s">
        <v>5030</v>
      </c>
    </row>
    <row r="44" spans="1:13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13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13" x14ac:dyDescent="0.25">
      <c r="A46" t="s">
        <v>3610</v>
      </c>
      <c r="B46" t="s">
        <v>4098</v>
      </c>
      <c r="F46" t="s">
        <v>267</v>
      </c>
      <c r="G46">
        <v>245.24950788311628</v>
      </c>
      <c r="H46" t="s">
        <v>5018</v>
      </c>
      <c r="I46" t="s">
        <v>5025</v>
      </c>
      <c r="J46" t="s">
        <v>5031</v>
      </c>
      <c r="K46" t="s">
        <v>5032</v>
      </c>
      <c r="L46" t="s">
        <v>5033</v>
      </c>
      <c r="M46" t="s">
        <v>5034</v>
      </c>
    </row>
    <row r="47" spans="1:13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13" x14ac:dyDescent="0.25">
      <c r="A48" t="s">
        <v>3608</v>
      </c>
      <c r="F48" t="s">
        <v>992</v>
      </c>
      <c r="G48">
        <v>205.21362673621047</v>
      </c>
      <c r="H48" t="s">
        <v>5018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5018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13" x14ac:dyDescent="0.25">
      <c r="A51" t="s">
        <v>3809</v>
      </c>
      <c r="F51" t="s">
        <v>906</v>
      </c>
      <c r="G51">
        <v>181.18888935291989</v>
      </c>
      <c r="H51" t="s">
        <v>5018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244.07759805291792</v>
      </c>
      <c r="H52" t="s">
        <v>5018</v>
      </c>
      <c r="I52" t="s">
        <v>5025</v>
      </c>
      <c r="J52" t="s">
        <v>5035</v>
      </c>
      <c r="K52" t="s">
        <v>5036</v>
      </c>
      <c r="L52" t="s">
        <v>5037</v>
      </c>
      <c r="M52" t="s">
        <v>5038</v>
      </c>
    </row>
    <row r="53" spans="1:13" x14ac:dyDescent="0.25">
      <c r="A53" t="s">
        <v>3879</v>
      </c>
      <c r="F53" t="s">
        <v>978</v>
      </c>
      <c r="G53">
        <v>208.30372276932778</v>
      </c>
      <c r="H53" t="s">
        <v>5018</v>
      </c>
    </row>
    <row r="54" spans="1:13" x14ac:dyDescent="0.25">
      <c r="A54" t="s">
        <v>3880</v>
      </c>
      <c r="F54" t="s">
        <v>402</v>
      </c>
      <c r="G54">
        <v>157.21051154386564</v>
      </c>
      <c r="H54" t="s">
        <v>5018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13" x14ac:dyDescent="0.25">
      <c r="A56" t="s">
        <v>3952</v>
      </c>
      <c r="F56" t="s">
        <v>2132</v>
      </c>
      <c r="G56">
        <v>245.36051982120657</v>
      </c>
      <c r="H56" t="s">
        <v>5018</v>
      </c>
    </row>
    <row r="57" spans="1:13" x14ac:dyDescent="0.25">
      <c r="A57" t="s">
        <v>3953</v>
      </c>
      <c r="F57" t="s">
        <v>2128</v>
      </c>
      <c r="G57">
        <v>247.33330734433639</v>
      </c>
      <c r="H57" t="s">
        <v>5018</v>
      </c>
    </row>
    <row r="58" spans="1:13" x14ac:dyDescent="0.25">
      <c r="A58" t="s">
        <v>3951</v>
      </c>
      <c r="F58" t="s">
        <v>2128</v>
      </c>
      <c r="G58">
        <v>247.33330734433639</v>
      </c>
      <c r="H58" t="s">
        <v>5018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13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13" x14ac:dyDescent="0.25">
      <c r="A64" t="s">
        <v>3923</v>
      </c>
      <c r="F64" t="s">
        <v>2043</v>
      </c>
      <c r="G64">
        <v>199.24726977266261</v>
      </c>
      <c r="H64" t="s">
        <v>5018</v>
      </c>
    </row>
    <row r="65" spans="1:13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13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13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13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13" x14ac:dyDescent="0.25">
      <c r="A69" t="s">
        <v>4023</v>
      </c>
      <c r="F69" t="s">
        <v>2344</v>
      </c>
      <c r="G69">
        <v>245.23450345735588</v>
      </c>
      <c r="H69" t="s">
        <v>5018</v>
      </c>
    </row>
    <row r="70" spans="1:13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13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13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13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13" x14ac:dyDescent="0.25">
      <c r="A74" t="s">
        <v>3852</v>
      </c>
      <c r="F74" t="s">
        <v>1824</v>
      </c>
      <c r="G74">
        <v>131.17315824263807</v>
      </c>
      <c r="H74" t="s">
        <v>5018</v>
      </c>
    </row>
    <row r="75" spans="1:13" x14ac:dyDescent="0.25">
      <c r="A75" t="s">
        <v>3919</v>
      </c>
      <c r="B75" t="s">
        <v>4098</v>
      </c>
      <c r="F75" t="s">
        <v>2029</v>
      </c>
      <c r="G75">
        <v>214.26354855344647</v>
      </c>
      <c r="H75" t="s">
        <v>5018</v>
      </c>
      <c r="I75" t="s">
        <v>5025</v>
      </c>
      <c r="J75" t="s">
        <v>5039</v>
      </c>
      <c r="K75" t="s">
        <v>5040</v>
      </c>
      <c r="L75" t="s">
        <v>5041</v>
      </c>
      <c r="M75" t="s">
        <v>5042</v>
      </c>
    </row>
    <row r="76" spans="1:13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13" x14ac:dyDescent="0.25">
      <c r="A77" t="s">
        <v>3920</v>
      </c>
      <c r="F77" t="s">
        <v>2033</v>
      </c>
      <c r="G77">
        <v>208.25736319509144</v>
      </c>
      <c r="H77" t="s">
        <v>5018</v>
      </c>
    </row>
    <row r="78" spans="1:13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13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13" x14ac:dyDescent="0.25">
      <c r="A80" t="s">
        <v>3702</v>
      </c>
      <c r="F80" t="s">
        <v>610</v>
      </c>
      <c r="G80">
        <v>230.28549981447128</v>
      </c>
      <c r="H80" t="s">
        <v>5018</v>
      </c>
    </row>
    <row r="81" spans="1:13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13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13" x14ac:dyDescent="0.25">
      <c r="A83" t="s">
        <v>3780</v>
      </c>
      <c r="B83" t="s">
        <v>4098</v>
      </c>
      <c r="F83" t="s">
        <v>1584</v>
      </c>
      <c r="G83">
        <v>233.29104269846709</v>
      </c>
      <c r="H83" t="s">
        <v>5018</v>
      </c>
      <c r="I83" t="s">
        <v>5025</v>
      </c>
      <c r="J83" t="s">
        <v>5043</v>
      </c>
      <c r="K83" t="s">
        <v>5044</v>
      </c>
      <c r="L83" t="s">
        <v>5045</v>
      </c>
      <c r="M83" t="s">
        <v>5046</v>
      </c>
    </row>
    <row r="84" spans="1:13" x14ac:dyDescent="0.25">
      <c r="A84" t="s">
        <v>3777</v>
      </c>
      <c r="F84" t="s">
        <v>1573</v>
      </c>
      <c r="G84">
        <v>206.24474727715446</v>
      </c>
      <c r="H84" t="s">
        <v>5018</v>
      </c>
    </row>
    <row r="85" spans="1:13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13" x14ac:dyDescent="0.25">
      <c r="A86" t="s">
        <v>3781</v>
      </c>
      <c r="B86" t="s">
        <v>4104</v>
      </c>
      <c r="F86" t="s">
        <v>720</v>
      </c>
      <c r="G86">
        <v>247.29347894952923</v>
      </c>
      <c r="H86" t="s">
        <v>5018</v>
      </c>
      <c r="I86" t="s">
        <v>5024</v>
      </c>
    </row>
    <row r="87" spans="1:13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13" x14ac:dyDescent="0.25">
      <c r="A88" t="s">
        <v>3775</v>
      </c>
      <c r="F88" t="s">
        <v>1525</v>
      </c>
      <c r="G88">
        <v>239.70171754509045</v>
      </c>
      <c r="H88" t="s">
        <v>5018</v>
      </c>
    </row>
    <row r="89" spans="1:13" x14ac:dyDescent="0.25">
      <c r="A89" t="s">
        <v>3776</v>
      </c>
      <c r="B89" t="s">
        <v>4098</v>
      </c>
      <c r="F89" t="s">
        <v>513</v>
      </c>
      <c r="G89">
        <v>139.15539671383752</v>
      </c>
      <c r="H89" t="s">
        <v>5018</v>
      </c>
      <c r="I89" t="s">
        <v>5030</v>
      </c>
      <c r="J89" t="s">
        <v>5047</v>
      </c>
      <c r="K89" t="s">
        <v>5048</v>
      </c>
      <c r="L89" t="s">
        <v>5049</v>
      </c>
      <c r="M89" t="s">
        <v>5050</v>
      </c>
    </row>
    <row r="90" spans="1:13" x14ac:dyDescent="0.25">
      <c r="A90" t="s">
        <v>3774</v>
      </c>
      <c r="F90" t="s">
        <v>946</v>
      </c>
      <c r="G90">
        <v>222.24088661500926</v>
      </c>
      <c r="H90" t="s">
        <v>5018</v>
      </c>
    </row>
    <row r="91" spans="1:13" x14ac:dyDescent="0.25">
      <c r="A91" t="s">
        <v>3708</v>
      </c>
      <c r="F91" t="s">
        <v>1359</v>
      </c>
      <c r="G91">
        <v>222.24578702464589</v>
      </c>
      <c r="H91" t="s">
        <v>5018</v>
      </c>
    </row>
    <row r="92" spans="1:13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13" x14ac:dyDescent="0.25">
      <c r="A93" t="s">
        <v>3710</v>
      </c>
      <c r="B93" t="s">
        <v>4098</v>
      </c>
      <c r="F93" t="s">
        <v>1367</v>
      </c>
      <c r="G93">
        <v>239.23321850863755</v>
      </c>
      <c r="H93" t="s">
        <v>5018</v>
      </c>
      <c r="I93" t="s">
        <v>5025</v>
      </c>
      <c r="J93" t="s">
        <v>5051</v>
      </c>
      <c r="K93" t="s">
        <v>5052</v>
      </c>
      <c r="L93" t="s">
        <v>5053</v>
      </c>
      <c r="M93" t="s">
        <v>5054</v>
      </c>
    </row>
    <row r="94" spans="1:13" x14ac:dyDescent="0.25">
      <c r="A94" t="s">
        <v>3704</v>
      </c>
      <c r="F94" t="s">
        <v>1349</v>
      </c>
      <c r="G94">
        <v>218.29531156874961</v>
      </c>
      <c r="H94" t="s">
        <v>5018</v>
      </c>
    </row>
    <row r="95" spans="1:13" x14ac:dyDescent="0.25">
      <c r="A95" t="s">
        <v>3705</v>
      </c>
      <c r="F95" t="s">
        <v>1144</v>
      </c>
      <c r="G95">
        <v>242.70236001944963</v>
      </c>
      <c r="H95" t="s">
        <v>5018</v>
      </c>
    </row>
    <row r="96" spans="1:13" x14ac:dyDescent="0.25">
      <c r="A96" t="s">
        <v>3706</v>
      </c>
      <c r="B96" t="s">
        <v>4098</v>
      </c>
      <c r="F96" t="s">
        <v>216</v>
      </c>
      <c r="G96">
        <v>241.28566282138166</v>
      </c>
      <c r="H96" t="s">
        <v>5018</v>
      </c>
      <c r="I96" t="s">
        <v>5025</v>
      </c>
      <c r="J96" t="s">
        <v>5055</v>
      </c>
      <c r="K96" t="s">
        <v>5056</v>
      </c>
      <c r="L96" t="s">
        <v>5057</v>
      </c>
      <c r="M96" t="s">
        <v>5058</v>
      </c>
    </row>
    <row r="97" spans="1:13" x14ac:dyDescent="0.25">
      <c r="A97" t="s">
        <v>3707</v>
      </c>
      <c r="F97" t="s">
        <v>832</v>
      </c>
      <c r="G97">
        <v>248.32133390075859</v>
      </c>
      <c r="H97" t="s">
        <v>5018</v>
      </c>
    </row>
    <row r="98" spans="1:13" x14ac:dyDescent="0.25">
      <c r="A98" t="s">
        <v>3365</v>
      </c>
      <c r="F98" t="s">
        <v>362</v>
      </c>
      <c r="G98">
        <v>240.72957249631983</v>
      </c>
      <c r="H98" t="s">
        <v>5018</v>
      </c>
    </row>
    <row r="99" spans="1:13" x14ac:dyDescent="0.25">
      <c r="A99" t="s">
        <v>3363</v>
      </c>
      <c r="F99" t="s">
        <v>370</v>
      </c>
      <c r="G99">
        <v>248.27823991623683</v>
      </c>
      <c r="H99" t="s">
        <v>5018</v>
      </c>
    </row>
    <row r="100" spans="1:13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13" x14ac:dyDescent="0.25">
      <c r="A101" t="s">
        <v>3364</v>
      </c>
      <c r="B101" t="s">
        <v>4098</v>
      </c>
      <c r="F101" t="s">
        <v>366</v>
      </c>
      <c r="G101">
        <v>203.24083921308065</v>
      </c>
      <c r="H101" t="s">
        <v>5018</v>
      </c>
      <c r="I101" t="s">
        <v>5030</v>
      </c>
      <c r="J101" t="s">
        <v>5059</v>
      </c>
      <c r="K101" t="s">
        <v>5040</v>
      </c>
      <c r="L101" t="s">
        <v>5060</v>
      </c>
      <c r="M101" t="s">
        <v>5061</v>
      </c>
    </row>
    <row r="102" spans="1:13" x14ac:dyDescent="0.25">
      <c r="A102" t="s">
        <v>3904</v>
      </c>
      <c r="F102" t="s">
        <v>1984</v>
      </c>
      <c r="G102">
        <v>224.28094927603829</v>
      </c>
      <c r="H102" t="s">
        <v>5018</v>
      </c>
    </row>
    <row r="103" spans="1:13" x14ac:dyDescent="0.25">
      <c r="A103" t="s">
        <v>4015</v>
      </c>
      <c r="F103" t="s">
        <v>2321</v>
      </c>
      <c r="G103">
        <v>227.30377017125636</v>
      </c>
      <c r="H103" t="s">
        <v>5018</v>
      </c>
    </row>
    <row r="104" spans="1:13" x14ac:dyDescent="0.25">
      <c r="A104" t="s">
        <v>4014</v>
      </c>
      <c r="F104" t="s">
        <v>2317</v>
      </c>
      <c r="G104">
        <v>222.28398059953102</v>
      </c>
      <c r="H104" t="s">
        <v>5018</v>
      </c>
    </row>
    <row r="105" spans="1:13" x14ac:dyDescent="0.25">
      <c r="A105" t="s">
        <v>4017</v>
      </c>
      <c r="B105" t="s">
        <v>4098</v>
      </c>
      <c r="F105" t="s">
        <v>2328</v>
      </c>
      <c r="G105">
        <v>243.21862194970433</v>
      </c>
      <c r="H105" t="s">
        <v>5018</v>
      </c>
      <c r="I105" t="s">
        <v>5025</v>
      </c>
      <c r="J105" t="s">
        <v>5062</v>
      </c>
      <c r="K105" t="s">
        <v>5063</v>
      </c>
      <c r="L105" t="s">
        <v>5064</v>
      </c>
      <c r="M105" t="s">
        <v>5065</v>
      </c>
    </row>
    <row r="106" spans="1:13" x14ac:dyDescent="0.25">
      <c r="A106" t="s">
        <v>4016</v>
      </c>
      <c r="F106" t="s">
        <v>2325</v>
      </c>
      <c r="G106">
        <v>223.22891317143149</v>
      </c>
      <c r="H106" t="s">
        <v>5018</v>
      </c>
    </row>
    <row r="107" spans="1:13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13" x14ac:dyDescent="0.25">
      <c r="A108" t="s">
        <v>3435</v>
      </c>
      <c r="F108" t="s">
        <v>422</v>
      </c>
      <c r="G108">
        <v>204.6294468523873</v>
      </c>
      <c r="H108" t="s">
        <v>5018</v>
      </c>
    </row>
    <row r="109" spans="1:13" x14ac:dyDescent="0.25">
      <c r="A109" t="s">
        <v>3436</v>
      </c>
      <c r="B109" t="s">
        <v>4098</v>
      </c>
      <c r="F109" t="s">
        <v>426</v>
      </c>
      <c r="G109">
        <v>191.18700933177092</v>
      </c>
      <c r="H109" t="s">
        <v>5018</v>
      </c>
      <c r="I109" t="s">
        <v>5030</v>
      </c>
      <c r="J109" t="s">
        <v>5066</v>
      </c>
      <c r="K109" t="s">
        <v>5067</v>
      </c>
      <c r="L109" t="s">
        <v>5068</v>
      </c>
      <c r="M109" t="s">
        <v>5069</v>
      </c>
    </row>
    <row r="110" spans="1:13" x14ac:dyDescent="0.25">
      <c r="A110" t="s">
        <v>4019</v>
      </c>
      <c r="F110" t="s">
        <v>2333</v>
      </c>
      <c r="G110">
        <v>223.61939023819212</v>
      </c>
      <c r="H110" t="s">
        <v>5018</v>
      </c>
    </row>
    <row r="111" spans="1:13" x14ac:dyDescent="0.25">
      <c r="A111" t="s">
        <v>3437</v>
      </c>
      <c r="B111" t="s">
        <v>4098</v>
      </c>
      <c r="F111" t="s">
        <v>430</v>
      </c>
      <c r="G111">
        <v>247.31766010290667</v>
      </c>
      <c r="H111" t="s">
        <v>5018</v>
      </c>
      <c r="I111" t="s">
        <v>5025</v>
      </c>
      <c r="J111" t="s">
        <v>5070</v>
      </c>
      <c r="K111" t="s">
        <v>5071</v>
      </c>
      <c r="L111" t="s">
        <v>5072</v>
      </c>
      <c r="M111" t="s">
        <v>5073</v>
      </c>
    </row>
    <row r="112" spans="1:13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4021</v>
      </c>
      <c r="F113" t="s">
        <v>840</v>
      </c>
      <c r="G113">
        <v>214.24300090238009</v>
      </c>
      <c r="H113" t="s">
        <v>5018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8" x14ac:dyDescent="0.25">
      <c r="A118" t="s">
        <v>3975</v>
      </c>
      <c r="F118" t="s">
        <v>2132</v>
      </c>
      <c r="G118">
        <v>245.36051982120657</v>
      </c>
      <c r="H118" t="s">
        <v>5018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5018</v>
      </c>
    </row>
    <row r="128" spans="1:8" x14ac:dyDescent="0.25">
      <c r="A128" t="s">
        <v>3946</v>
      </c>
      <c r="F128" t="s">
        <v>576</v>
      </c>
      <c r="G128">
        <v>192.28050460097742</v>
      </c>
      <c r="H128" t="s">
        <v>5018</v>
      </c>
    </row>
    <row r="129" spans="1:13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13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13" x14ac:dyDescent="0.25">
      <c r="A131" s="13" t="s">
        <v>3359</v>
      </c>
      <c r="B131" s="13"/>
      <c r="C131" s="13"/>
      <c r="D131" s="14"/>
      <c r="F131" t="s">
        <v>220</v>
      </c>
      <c r="G131">
        <v>241.2458344265745</v>
      </c>
      <c r="H131" t="s">
        <v>5018</v>
      </c>
    </row>
    <row r="132" spans="1:13" x14ac:dyDescent="0.25">
      <c r="A132" t="s">
        <v>4047</v>
      </c>
      <c r="F132" t="s">
        <v>2167</v>
      </c>
      <c r="G132">
        <v>152.1939875618549</v>
      </c>
      <c r="H132" t="s">
        <v>5018</v>
      </c>
    </row>
    <row r="133" spans="1:13" x14ac:dyDescent="0.25">
      <c r="A133" t="s">
        <v>3356</v>
      </c>
      <c r="F133" t="s">
        <v>310</v>
      </c>
      <c r="G133">
        <v>188.22619525221887</v>
      </c>
      <c r="H133" t="s">
        <v>5018</v>
      </c>
    </row>
    <row r="134" spans="1:13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13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13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13" x14ac:dyDescent="0.25">
      <c r="A137" t="s">
        <v>3360</v>
      </c>
      <c r="F137" t="s">
        <v>258</v>
      </c>
      <c r="G137">
        <v>220.29228024525688</v>
      </c>
      <c r="H137" t="s">
        <v>5018</v>
      </c>
    </row>
    <row r="138" spans="1:13" x14ac:dyDescent="0.25">
      <c r="A138" t="s">
        <v>3361</v>
      </c>
      <c r="B138" t="s">
        <v>4098</v>
      </c>
      <c r="F138" t="s">
        <v>246</v>
      </c>
      <c r="G138">
        <v>241.24910001628911</v>
      </c>
      <c r="H138" t="s">
        <v>5018</v>
      </c>
      <c r="I138" t="s">
        <v>5025</v>
      </c>
      <c r="J138" t="s">
        <v>5074</v>
      </c>
      <c r="K138" t="s">
        <v>5075</v>
      </c>
      <c r="L138" t="s">
        <v>5076</v>
      </c>
      <c r="M138" t="s">
        <v>5077</v>
      </c>
    </row>
    <row r="139" spans="1:13" x14ac:dyDescent="0.25">
      <c r="A139" t="s">
        <v>3426</v>
      </c>
      <c r="F139" t="s">
        <v>386</v>
      </c>
      <c r="G139">
        <v>239.31287529825184</v>
      </c>
      <c r="H139" t="s">
        <v>5018</v>
      </c>
    </row>
    <row r="140" spans="1:13" x14ac:dyDescent="0.25">
      <c r="A140" t="s">
        <v>3427</v>
      </c>
      <c r="F140" t="s">
        <v>390</v>
      </c>
      <c r="G140">
        <v>222.2683333581013</v>
      </c>
      <c r="H140" t="s">
        <v>5018</v>
      </c>
    </row>
    <row r="141" spans="1:13" x14ac:dyDescent="0.25">
      <c r="A141" t="s">
        <v>3428</v>
      </c>
      <c r="F141" t="s">
        <v>394</v>
      </c>
      <c r="G141">
        <v>157.16741755934387</v>
      </c>
      <c r="H141" t="s">
        <v>5018</v>
      </c>
    </row>
    <row r="142" spans="1:13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13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13" x14ac:dyDescent="0.25">
      <c r="A144" t="s">
        <v>3943</v>
      </c>
      <c r="B144" t="s">
        <v>4102</v>
      </c>
      <c r="F144" t="s">
        <v>2106</v>
      </c>
      <c r="G144">
        <v>175.23069838872325</v>
      </c>
      <c r="H144" t="s">
        <v>5018</v>
      </c>
      <c r="I144" t="s">
        <v>4990</v>
      </c>
    </row>
    <row r="145" spans="1:13" x14ac:dyDescent="0.25">
      <c r="A145" t="s">
        <v>3430</v>
      </c>
      <c r="F145" t="s">
        <v>402</v>
      </c>
      <c r="G145">
        <v>157.21051154386566</v>
      </c>
      <c r="H145" t="s">
        <v>5018</v>
      </c>
    </row>
    <row r="146" spans="1:13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13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13" x14ac:dyDescent="0.25">
      <c r="A148" t="s">
        <v>3431</v>
      </c>
      <c r="B148" t="s">
        <v>4098</v>
      </c>
      <c r="F148" t="s">
        <v>406</v>
      </c>
      <c r="G148">
        <v>191.23010331629268</v>
      </c>
      <c r="H148" t="s">
        <v>5018</v>
      </c>
      <c r="I148" t="s">
        <v>5025</v>
      </c>
      <c r="J148" t="s">
        <v>5078</v>
      </c>
      <c r="K148" t="s">
        <v>5079</v>
      </c>
      <c r="L148" t="s">
        <v>5080</v>
      </c>
      <c r="M148" t="s">
        <v>5081</v>
      </c>
    </row>
    <row r="149" spans="1:13" x14ac:dyDescent="0.25">
      <c r="A149" t="s">
        <v>3874</v>
      </c>
      <c r="F149" t="s">
        <v>1778</v>
      </c>
      <c r="G149">
        <v>210.2765102924576</v>
      </c>
      <c r="H149" t="s">
        <v>5018</v>
      </c>
    </row>
    <row r="150" spans="1:13" x14ac:dyDescent="0.25">
      <c r="A150" t="s">
        <v>3432</v>
      </c>
      <c r="F150" t="s">
        <v>410</v>
      </c>
      <c r="G150">
        <v>233.30995552961141</v>
      </c>
      <c r="H150" t="s">
        <v>5018</v>
      </c>
    </row>
    <row r="151" spans="1:13" x14ac:dyDescent="0.25">
      <c r="A151" t="s">
        <v>3875</v>
      </c>
      <c r="F151" t="s">
        <v>1404</v>
      </c>
      <c r="G151">
        <v>187.24143428551125</v>
      </c>
      <c r="H151" t="s">
        <v>5018</v>
      </c>
    </row>
    <row r="152" spans="1:13" x14ac:dyDescent="0.25">
      <c r="A152" t="s">
        <v>3942</v>
      </c>
      <c r="F152" t="s">
        <v>2103</v>
      </c>
      <c r="G152">
        <v>237.36263410857742</v>
      </c>
      <c r="H152" t="s">
        <v>5018</v>
      </c>
    </row>
    <row r="153" spans="1:13" x14ac:dyDescent="0.25">
      <c r="A153" t="s">
        <v>3433</v>
      </c>
      <c r="F153" t="s">
        <v>414</v>
      </c>
      <c r="G153">
        <v>163.16541414420507</v>
      </c>
      <c r="H153" t="s">
        <v>5018</v>
      </c>
    </row>
    <row r="154" spans="1:13" x14ac:dyDescent="0.25">
      <c r="A154" t="s">
        <v>3876</v>
      </c>
      <c r="F154" t="s">
        <v>1900</v>
      </c>
      <c r="G154">
        <v>170.18118443831452</v>
      </c>
      <c r="H154" t="s">
        <v>5018</v>
      </c>
    </row>
    <row r="155" spans="1:13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13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13" x14ac:dyDescent="0.25">
      <c r="A157" t="s">
        <v>3878</v>
      </c>
      <c r="F157" t="s">
        <v>1709</v>
      </c>
      <c r="G157">
        <v>144.21501468037002</v>
      </c>
      <c r="H157" t="s">
        <v>5018</v>
      </c>
    </row>
    <row r="158" spans="1:13" x14ac:dyDescent="0.25">
      <c r="A158" t="s">
        <v>3801</v>
      </c>
      <c r="B158" t="s">
        <v>4098</v>
      </c>
      <c r="F158" t="s">
        <v>366</v>
      </c>
      <c r="G158">
        <v>203.24083921308065</v>
      </c>
      <c r="H158" t="s">
        <v>5018</v>
      </c>
      <c r="I158" t="s">
        <v>5030</v>
      </c>
      <c r="J158" t="s">
        <v>5082</v>
      </c>
      <c r="K158" t="s">
        <v>5083</v>
      </c>
      <c r="L158" t="s">
        <v>5084</v>
      </c>
      <c r="M158" t="s">
        <v>5085</v>
      </c>
    </row>
    <row r="159" spans="1:13" x14ac:dyDescent="0.25">
      <c r="A159" t="s">
        <v>3802</v>
      </c>
      <c r="F159" t="s">
        <v>1661</v>
      </c>
      <c r="G159">
        <v>175.13632164618593</v>
      </c>
      <c r="H159" t="s">
        <v>5018</v>
      </c>
    </row>
    <row r="160" spans="1:13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9" x14ac:dyDescent="0.25">
      <c r="A161" t="s">
        <v>3800</v>
      </c>
      <c r="F161" t="s">
        <v>434</v>
      </c>
      <c r="G161">
        <v>203.23529598777469</v>
      </c>
      <c r="H161" t="s">
        <v>5018</v>
      </c>
    </row>
    <row r="162" spans="1:9" x14ac:dyDescent="0.25">
      <c r="A162" t="s">
        <v>3805</v>
      </c>
      <c r="B162" t="s">
        <v>4102</v>
      </c>
      <c r="F162" t="s">
        <v>1669</v>
      </c>
      <c r="G162">
        <v>218.31949272212708</v>
      </c>
      <c r="H162" t="s">
        <v>5018</v>
      </c>
      <c r="I162" t="s">
        <v>4990</v>
      </c>
    </row>
    <row r="163" spans="1:9" x14ac:dyDescent="0.25">
      <c r="A163" t="s">
        <v>3806</v>
      </c>
      <c r="B163" t="s">
        <v>4104</v>
      </c>
      <c r="F163" t="s">
        <v>482</v>
      </c>
      <c r="G163">
        <v>193.19962524970788</v>
      </c>
      <c r="H163" t="s">
        <v>5018</v>
      </c>
    </row>
    <row r="164" spans="1:9" x14ac:dyDescent="0.25">
      <c r="A164" t="s">
        <v>3803</v>
      </c>
      <c r="F164" t="s">
        <v>1665</v>
      </c>
      <c r="G164">
        <v>189.26094929547392</v>
      </c>
      <c r="H164" t="s">
        <v>5018</v>
      </c>
    </row>
    <row r="165" spans="1:9" x14ac:dyDescent="0.25">
      <c r="A165" t="s">
        <v>3804</v>
      </c>
      <c r="F165" t="s">
        <v>1669</v>
      </c>
      <c r="G165">
        <v>218.31949272212708</v>
      </c>
      <c r="H165" t="s">
        <v>5018</v>
      </c>
    </row>
    <row r="166" spans="1:9" x14ac:dyDescent="0.25">
      <c r="A166" t="s">
        <v>3798</v>
      </c>
      <c r="F166" t="s">
        <v>1649</v>
      </c>
      <c r="G166">
        <v>185.24483352160047</v>
      </c>
      <c r="H166" t="s">
        <v>5018</v>
      </c>
    </row>
    <row r="167" spans="1:9" x14ac:dyDescent="0.25">
      <c r="A167" t="s">
        <v>3339</v>
      </c>
      <c r="F167" t="s">
        <v>380</v>
      </c>
      <c r="G167">
        <v>242.27042378808929</v>
      </c>
      <c r="H167" t="s">
        <v>5018</v>
      </c>
    </row>
    <row r="168" spans="1:9" x14ac:dyDescent="0.25">
      <c r="A168" t="s">
        <v>3340</v>
      </c>
      <c r="F168" t="s">
        <v>376</v>
      </c>
      <c r="G168">
        <v>242.31678336232562</v>
      </c>
      <c r="H168" t="s">
        <v>5018</v>
      </c>
    </row>
    <row r="169" spans="1:9" x14ac:dyDescent="0.25">
      <c r="A169" t="s">
        <v>3341</v>
      </c>
      <c r="F169" t="s">
        <v>340</v>
      </c>
      <c r="G169">
        <v>169.1814190458465</v>
      </c>
      <c r="H169" t="s">
        <v>5018</v>
      </c>
    </row>
    <row r="170" spans="1:9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9" x14ac:dyDescent="0.25">
      <c r="A171" t="s">
        <v>4000</v>
      </c>
      <c r="F171" t="s">
        <v>2132</v>
      </c>
      <c r="G171">
        <v>245.36051982120657</v>
      </c>
      <c r="H171" t="s">
        <v>5018</v>
      </c>
    </row>
    <row r="172" spans="1:9" x14ac:dyDescent="0.25">
      <c r="A172" t="s">
        <v>4039</v>
      </c>
      <c r="F172" t="s">
        <v>2397</v>
      </c>
      <c r="G172">
        <v>193.20289083942248</v>
      </c>
      <c r="H172" t="s">
        <v>5018</v>
      </c>
    </row>
    <row r="173" spans="1:9" x14ac:dyDescent="0.25">
      <c r="A173" t="s">
        <v>4038</v>
      </c>
      <c r="F173" t="s">
        <v>2393</v>
      </c>
      <c r="G173">
        <v>192.21812987271488</v>
      </c>
      <c r="H173" t="s">
        <v>5018</v>
      </c>
    </row>
    <row r="174" spans="1:9" x14ac:dyDescent="0.25">
      <c r="A174" t="s">
        <v>4045</v>
      </c>
      <c r="F174" t="s">
        <v>2415</v>
      </c>
      <c r="G174">
        <v>221.19147328444774</v>
      </c>
      <c r="H174" t="s">
        <v>5018</v>
      </c>
    </row>
    <row r="175" spans="1:9" x14ac:dyDescent="0.25">
      <c r="A175" t="s">
        <v>4044</v>
      </c>
      <c r="F175" t="s">
        <v>992</v>
      </c>
      <c r="G175">
        <v>205.2136267362105</v>
      </c>
      <c r="H175" t="s">
        <v>5018</v>
      </c>
    </row>
    <row r="176" spans="1:9" x14ac:dyDescent="0.25">
      <c r="A176" t="s">
        <v>4046</v>
      </c>
      <c r="F176" t="s">
        <v>366</v>
      </c>
      <c r="G176">
        <v>203.24083921308065</v>
      </c>
      <c r="H176" t="s">
        <v>5018</v>
      </c>
    </row>
    <row r="177" spans="1:13" x14ac:dyDescent="0.25">
      <c r="A177" t="s">
        <v>4041</v>
      </c>
      <c r="F177" t="s">
        <v>2404</v>
      </c>
      <c r="G177">
        <v>199.31454491056184</v>
      </c>
      <c r="H177" t="s">
        <v>5018</v>
      </c>
    </row>
    <row r="178" spans="1:13" x14ac:dyDescent="0.25">
      <c r="A178" t="s">
        <v>4040</v>
      </c>
      <c r="B178" t="s">
        <v>4098</v>
      </c>
      <c r="F178" t="s">
        <v>2400</v>
      </c>
      <c r="G178">
        <v>208.64457467213751</v>
      </c>
      <c r="H178" t="s">
        <v>5018</v>
      </c>
      <c r="I178" t="s">
        <v>5025</v>
      </c>
      <c r="J178" t="s">
        <v>5086</v>
      </c>
      <c r="K178" t="s">
        <v>5087</v>
      </c>
      <c r="L178" t="s">
        <v>5088</v>
      </c>
      <c r="M178" t="s">
        <v>5089</v>
      </c>
    </row>
    <row r="179" spans="1:13" x14ac:dyDescent="0.25">
      <c r="A179" t="s">
        <v>4043</v>
      </c>
      <c r="F179" t="s">
        <v>2409</v>
      </c>
      <c r="G179">
        <v>237.6460076426317</v>
      </c>
      <c r="H179" t="s">
        <v>5018</v>
      </c>
    </row>
    <row r="180" spans="1:13" x14ac:dyDescent="0.25">
      <c r="A180" t="s">
        <v>4042</v>
      </c>
      <c r="F180" t="s">
        <v>41</v>
      </c>
      <c r="G180">
        <v>249.29044762603647</v>
      </c>
      <c r="H180" t="s">
        <v>5018</v>
      </c>
    </row>
    <row r="181" spans="1:13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13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13" x14ac:dyDescent="0.25">
      <c r="A183" t="s">
        <v>3974</v>
      </c>
      <c r="F183" t="s">
        <v>2195</v>
      </c>
      <c r="G183">
        <v>235.30692420611865</v>
      </c>
      <c r="H183" t="s">
        <v>5018</v>
      </c>
    </row>
    <row r="184" spans="1:13" x14ac:dyDescent="0.25">
      <c r="A184" t="s">
        <v>3971</v>
      </c>
      <c r="F184" t="s">
        <v>2185</v>
      </c>
      <c r="G184">
        <v>213.24906320805542</v>
      </c>
      <c r="H184" t="s">
        <v>5018</v>
      </c>
    </row>
    <row r="185" spans="1:13" x14ac:dyDescent="0.25">
      <c r="A185" t="s">
        <v>3972</v>
      </c>
      <c r="F185" t="s">
        <v>2189</v>
      </c>
      <c r="G185">
        <v>183.20803645028607</v>
      </c>
      <c r="H185" t="s">
        <v>5018</v>
      </c>
    </row>
    <row r="186" spans="1:13" x14ac:dyDescent="0.25">
      <c r="A186" t="s">
        <v>3332</v>
      </c>
      <c r="F186" t="s">
        <v>328</v>
      </c>
      <c r="G186">
        <v>242.2338609829967</v>
      </c>
      <c r="H186" t="s">
        <v>5018</v>
      </c>
    </row>
    <row r="187" spans="1:13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13" x14ac:dyDescent="0.25">
      <c r="A188" t="s">
        <v>3333</v>
      </c>
      <c r="B188" t="s">
        <v>4103</v>
      </c>
      <c r="F188" t="s">
        <v>216</v>
      </c>
      <c r="G188">
        <v>241.28566282138166</v>
      </c>
      <c r="H188" t="s">
        <v>5018</v>
      </c>
    </row>
    <row r="189" spans="1:13" x14ac:dyDescent="0.25">
      <c r="A189" t="s">
        <v>3970</v>
      </c>
      <c r="F189" t="s">
        <v>2181</v>
      </c>
      <c r="G189">
        <v>219.27779489986585</v>
      </c>
      <c r="H189" t="s">
        <v>5018</v>
      </c>
    </row>
    <row r="190" spans="1:13" x14ac:dyDescent="0.25">
      <c r="A190" t="s">
        <v>3330</v>
      </c>
      <c r="B190" t="s">
        <v>4098</v>
      </c>
      <c r="F190" t="s">
        <v>336</v>
      </c>
      <c r="G190">
        <v>247.67742483686069</v>
      </c>
      <c r="H190" t="s">
        <v>5018</v>
      </c>
      <c r="I190" t="s">
        <v>5019</v>
      </c>
      <c r="J190" t="s">
        <v>5090</v>
      </c>
      <c r="K190" t="s">
        <v>5091</v>
      </c>
      <c r="L190" t="s">
        <v>5092</v>
      </c>
      <c r="M190" t="s">
        <v>5093</v>
      </c>
    </row>
    <row r="191" spans="1:13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13" x14ac:dyDescent="0.25">
      <c r="A192" t="s">
        <v>3331</v>
      </c>
      <c r="F192" t="s">
        <v>332</v>
      </c>
      <c r="G192">
        <v>217.26745661752025</v>
      </c>
      <c r="H192" t="s">
        <v>5018</v>
      </c>
    </row>
    <row r="193" spans="1:13" x14ac:dyDescent="0.25">
      <c r="A193" t="s">
        <v>3968</v>
      </c>
      <c r="F193" t="s">
        <v>632</v>
      </c>
      <c r="G193">
        <v>150.17810605420331</v>
      </c>
      <c r="H193" t="s">
        <v>5018</v>
      </c>
    </row>
    <row r="194" spans="1:13" x14ac:dyDescent="0.25">
      <c r="A194" t="s">
        <v>3336</v>
      </c>
      <c r="F194" t="s">
        <v>290</v>
      </c>
      <c r="G194">
        <v>227.28159175039747</v>
      </c>
      <c r="H194" t="s">
        <v>5018</v>
      </c>
    </row>
    <row r="195" spans="1:13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13" x14ac:dyDescent="0.25">
      <c r="A196" t="s">
        <v>3334</v>
      </c>
      <c r="B196" t="s">
        <v>4098</v>
      </c>
      <c r="F196" t="s">
        <v>314</v>
      </c>
      <c r="G196">
        <v>228.27125312674173</v>
      </c>
      <c r="H196" t="s">
        <v>5018</v>
      </c>
      <c r="I196" t="s">
        <v>5025</v>
      </c>
      <c r="J196" t="s">
        <v>5094</v>
      </c>
      <c r="K196" t="s">
        <v>5095</v>
      </c>
      <c r="L196" t="s">
        <v>5096</v>
      </c>
      <c r="M196" t="s">
        <v>5097</v>
      </c>
    </row>
    <row r="197" spans="1:13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13" x14ac:dyDescent="0.25">
      <c r="A198" t="s">
        <v>3335</v>
      </c>
      <c r="F198" t="s">
        <v>302</v>
      </c>
      <c r="G198">
        <v>221.2162972534945</v>
      </c>
      <c r="H198" t="s">
        <v>5018</v>
      </c>
    </row>
    <row r="199" spans="1:13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13" x14ac:dyDescent="0.25">
      <c r="A200" t="s">
        <v>3338</v>
      </c>
      <c r="F200" t="s">
        <v>263</v>
      </c>
      <c r="G200">
        <v>199.24890459258467</v>
      </c>
      <c r="H200" t="s">
        <v>5018</v>
      </c>
    </row>
    <row r="201" spans="1:13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13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13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13" x14ac:dyDescent="0.25">
      <c r="A204" t="s">
        <v>3895</v>
      </c>
      <c r="F204" t="s">
        <v>1959</v>
      </c>
      <c r="G204">
        <v>211.26127125916523</v>
      </c>
      <c r="H204" t="s">
        <v>5018</v>
      </c>
    </row>
    <row r="205" spans="1:13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13" x14ac:dyDescent="0.25">
      <c r="A206" t="s">
        <v>3896</v>
      </c>
      <c r="F206" t="s">
        <v>15</v>
      </c>
      <c r="G206">
        <v>233.30668993989681</v>
      </c>
      <c r="H206" t="s">
        <v>5018</v>
      </c>
    </row>
    <row r="207" spans="1:13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13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13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13" x14ac:dyDescent="0.25">
      <c r="A210" t="s">
        <v>3900</v>
      </c>
      <c r="F210" t="s">
        <v>940</v>
      </c>
      <c r="G210">
        <v>192.26122385723664</v>
      </c>
      <c r="H210" t="s">
        <v>5018</v>
      </c>
    </row>
    <row r="211" spans="1:13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13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13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13" x14ac:dyDescent="0.25">
      <c r="A214" t="s">
        <v>3412</v>
      </c>
      <c r="B214" t="s">
        <v>4098</v>
      </c>
      <c r="F214" t="s">
        <v>344</v>
      </c>
      <c r="G214">
        <v>202.20971867213669</v>
      </c>
      <c r="H214" t="s">
        <v>5018</v>
      </c>
      <c r="I214" t="s">
        <v>5019</v>
      </c>
      <c r="J214" t="s">
        <v>5098</v>
      </c>
      <c r="K214" t="s">
        <v>5099</v>
      </c>
      <c r="L214" t="s">
        <v>5100</v>
      </c>
      <c r="M214" t="s">
        <v>5101</v>
      </c>
    </row>
    <row r="215" spans="1:13" x14ac:dyDescent="0.25">
      <c r="A215" t="s">
        <v>4067</v>
      </c>
      <c r="F215" t="s">
        <v>216</v>
      </c>
      <c r="G215">
        <v>241.28566282138166</v>
      </c>
      <c r="H215" t="s">
        <v>5018</v>
      </c>
    </row>
    <row r="216" spans="1:13" x14ac:dyDescent="0.25">
      <c r="A216" t="s">
        <v>4066</v>
      </c>
      <c r="F216" t="s">
        <v>2475</v>
      </c>
      <c r="G216">
        <v>229.25437927352729</v>
      </c>
      <c r="H216" t="s">
        <v>5018</v>
      </c>
    </row>
    <row r="217" spans="1:13" x14ac:dyDescent="0.25">
      <c r="A217" t="s">
        <v>4069</v>
      </c>
      <c r="F217" t="s">
        <v>61</v>
      </c>
      <c r="G217">
        <v>246.305452393107</v>
      </c>
      <c r="H217" t="s">
        <v>5018</v>
      </c>
    </row>
    <row r="218" spans="1:13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13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13" x14ac:dyDescent="0.25">
      <c r="A220" t="s">
        <v>4062</v>
      </c>
      <c r="F220" t="s">
        <v>2463</v>
      </c>
      <c r="G220">
        <v>237.29535897067822</v>
      </c>
      <c r="H220" t="s">
        <v>5018</v>
      </c>
    </row>
    <row r="221" spans="1:13" x14ac:dyDescent="0.25">
      <c r="A221" t="s">
        <v>3557</v>
      </c>
      <c r="F221" t="s">
        <v>828</v>
      </c>
      <c r="G221">
        <v>137.18260919070769</v>
      </c>
      <c r="H221" t="s">
        <v>5018</v>
      </c>
    </row>
    <row r="222" spans="1:13" x14ac:dyDescent="0.25">
      <c r="A222" t="s">
        <v>4065</v>
      </c>
      <c r="F222" t="s">
        <v>2337</v>
      </c>
      <c r="G222">
        <v>238.35066066499962</v>
      </c>
      <c r="H222" t="s">
        <v>5018</v>
      </c>
    </row>
    <row r="223" spans="1:13" x14ac:dyDescent="0.25">
      <c r="A223" t="s">
        <v>3483</v>
      </c>
      <c r="F223" t="s">
        <v>598</v>
      </c>
      <c r="G223">
        <v>205.63903178814166</v>
      </c>
      <c r="H223" t="s">
        <v>5018</v>
      </c>
    </row>
    <row r="224" spans="1:13" x14ac:dyDescent="0.25">
      <c r="A224" t="s">
        <v>4064</v>
      </c>
      <c r="F224" t="s">
        <v>2469</v>
      </c>
      <c r="G224">
        <v>177.16039192733132</v>
      </c>
      <c r="H224" t="s">
        <v>5018</v>
      </c>
    </row>
    <row r="225" spans="1:13" x14ac:dyDescent="0.25">
      <c r="A225" t="s">
        <v>3484</v>
      </c>
      <c r="F225" t="s">
        <v>602</v>
      </c>
      <c r="G225">
        <v>237.25553057587103</v>
      </c>
      <c r="H225" t="s">
        <v>5018</v>
      </c>
    </row>
    <row r="226" spans="1:13" x14ac:dyDescent="0.25">
      <c r="A226" t="s">
        <v>3555</v>
      </c>
      <c r="F226" t="s">
        <v>822</v>
      </c>
      <c r="G226">
        <v>136.1945826342855</v>
      </c>
      <c r="H226" t="s">
        <v>5018</v>
      </c>
    </row>
    <row r="227" spans="1:13" x14ac:dyDescent="0.25">
      <c r="A227" t="s">
        <v>3485</v>
      </c>
      <c r="B227" t="s">
        <v>4098</v>
      </c>
      <c r="F227" t="s">
        <v>606</v>
      </c>
      <c r="G227">
        <v>244.24647690093369</v>
      </c>
      <c r="H227" t="s">
        <v>5018</v>
      </c>
      <c r="I227" t="s">
        <v>5025</v>
      </c>
      <c r="J227" t="s">
        <v>5102</v>
      </c>
      <c r="K227" t="s">
        <v>5103</v>
      </c>
      <c r="L227" t="s">
        <v>5104</v>
      </c>
      <c r="M227" t="s">
        <v>5105</v>
      </c>
    </row>
    <row r="228" spans="1:13" x14ac:dyDescent="0.25">
      <c r="A228" t="s">
        <v>3556</v>
      </c>
      <c r="F228" t="s">
        <v>258</v>
      </c>
      <c r="G228">
        <v>220.29228024525688</v>
      </c>
      <c r="H228" t="s">
        <v>5018</v>
      </c>
    </row>
    <row r="229" spans="1:13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13" x14ac:dyDescent="0.25">
      <c r="A230" t="s">
        <v>3481</v>
      </c>
      <c r="F230" t="s">
        <v>592</v>
      </c>
      <c r="G230">
        <v>184.1647078582323</v>
      </c>
      <c r="H230" t="s">
        <v>5018</v>
      </c>
    </row>
    <row r="231" spans="1:13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13" x14ac:dyDescent="0.25">
      <c r="A232" t="s">
        <v>3482</v>
      </c>
      <c r="F232" t="s">
        <v>468</v>
      </c>
      <c r="G232">
        <v>217.2619133922143</v>
      </c>
      <c r="H232" t="s">
        <v>5018</v>
      </c>
    </row>
    <row r="233" spans="1:13" x14ac:dyDescent="0.25">
      <c r="A233" t="s">
        <v>3995</v>
      </c>
      <c r="F233" t="s">
        <v>692</v>
      </c>
      <c r="G233">
        <v>180.20412838621229</v>
      </c>
      <c r="H233" t="s">
        <v>5018</v>
      </c>
    </row>
    <row r="234" spans="1:13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13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13" x14ac:dyDescent="0.25">
      <c r="A236" t="s">
        <v>3992</v>
      </c>
      <c r="F236" t="s">
        <v>2250</v>
      </c>
      <c r="G236">
        <v>141.21110661629626</v>
      </c>
      <c r="H236" t="s">
        <v>5018</v>
      </c>
    </row>
    <row r="237" spans="1:13" x14ac:dyDescent="0.25">
      <c r="A237" t="s">
        <v>3991</v>
      </c>
      <c r="F237" t="s">
        <v>2246</v>
      </c>
      <c r="G237">
        <v>173.25301045595683</v>
      </c>
      <c r="H237" t="s">
        <v>5018</v>
      </c>
    </row>
    <row r="238" spans="1:13" x14ac:dyDescent="0.25">
      <c r="A238" t="s">
        <v>3990</v>
      </c>
      <c r="F238" t="s">
        <v>2243</v>
      </c>
      <c r="G238">
        <v>191.15073099951573</v>
      </c>
      <c r="H238" t="s">
        <v>5018</v>
      </c>
    </row>
    <row r="239" spans="1:13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13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13" x14ac:dyDescent="0.25">
      <c r="A241" t="s">
        <v>3406</v>
      </c>
      <c r="F241" t="s">
        <v>228</v>
      </c>
      <c r="G241">
        <v>246.32963354648444</v>
      </c>
      <c r="H241" t="s">
        <v>5018</v>
      </c>
    </row>
    <row r="242" spans="1:13" x14ac:dyDescent="0.25">
      <c r="A242" t="s">
        <v>3407</v>
      </c>
      <c r="F242" t="s">
        <v>220</v>
      </c>
      <c r="G242">
        <v>241.2458344265745</v>
      </c>
      <c r="H242" t="s">
        <v>5018</v>
      </c>
    </row>
    <row r="243" spans="1:13" x14ac:dyDescent="0.25">
      <c r="A243" t="s">
        <v>3404</v>
      </c>
      <c r="F243" t="s">
        <v>250</v>
      </c>
      <c r="G243">
        <v>157.21377713358024</v>
      </c>
      <c r="H243" t="s">
        <v>5018</v>
      </c>
    </row>
    <row r="244" spans="1:13" x14ac:dyDescent="0.25">
      <c r="A244" t="s">
        <v>3554</v>
      </c>
      <c r="B244" t="s">
        <v>4102</v>
      </c>
      <c r="F244" t="s">
        <v>818</v>
      </c>
      <c r="G244">
        <v>122.16796522984589</v>
      </c>
      <c r="H244" t="s">
        <v>5018</v>
      </c>
      <c r="I244" t="s">
        <v>4990</v>
      </c>
    </row>
    <row r="245" spans="1:13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13" x14ac:dyDescent="0.25">
      <c r="A246" t="s">
        <v>3405</v>
      </c>
      <c r="B246" t="s">
        <v>4102</v>
      </c>
      <c r="F246" t="s">
        <v>240</v>
      </c>
      <c r="G246">
        <v>237.29699379060025</v>
      </c>
      <c r="H246" t="s">
        <v>5018</v>
      </c>
      <c r="I246" t="s">
        <v>5106</v>
      </c>
    </row>
    <row r="247" spans="1:13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13" x14ac:dyDescent="0.25">
      <c r="A248" t="s">
        <v>3410</v>
      </c>
      <c r="F248" t="s">
        <v>206</v>
      </c>
      <c r="G248">
        <v>217.19953866395173</v>
      </c>
      <c r="H248" t="s">
        <v>5018</v>
      </c>
    </row>
    <row r="249" spans="1:13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13" x14ac:dyDescent="0.25">
      <c r="A250" t="s">
        <v>3553</v>
      </c>
      <c r="B250" t="s">
        <v>4098</v>
      </c>
      <c r="F250" t="s">
        <v>1033</v>
      </c>
      <c r="G250">
        <v>212.24766704579488</v>
      </c>
      <c r="H250" t="s">
        <v>5018</v>
      </c>
      <c r="I250" t="s">
        <v>5019</v>
      </c>
      <c r="J250" t="s">
        <v>5047</v>
      </c>
      <c r="K250" t="s">
        <v>5107</v>
      </c>
      <c r="L250" t="s">
        <v>5108</v>
      </c>
      <c r="M250" t="s">
        <v>5109</v>
      </c>
    </row>
    <row r="251" spans="1:13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13" x14ac:dyDescent="0.25">
      <c r="A252" t="s">
        <v>3550</v>
      </c>
      <c r="F252" t="s">
        <v>806</v>
      </c>
      <c r="G252">
        <v>219.24024414065005</v>
      </c>
      <c r="H252" t="s">
        <v>5018</v>
      </c>
    </row>
    <row r="253" spans="1:13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13" x14ac:dyDescent="0.25">
      <c r="A254" t="s">
        <v>3551</v>
      </c>
      <c r="B254" t="s">
        <v>4102</v>
      </c>
      <c r="F254" t="s">
        <v>810</v>
      </c>
      <c r="G254">
        <v>204.26869416431003</v>
      </c>
      <c r="H254" t="s">
        <v>5018</v>
      </c>
      <c r="I254" t="s">
        <v>5106</v>
      </c>
    </row>
    <row r="255" spans="1:13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13" x14ac:dyDescent="0.25">
      <c r="A256" t="s">
        <v>4096</v>
      </c>
      <c r="F256" t="s">
        <v>2554</v>
      </c>
      <c r="G256">
        <v>261.19104590076023</v>
      </c>
      <c r="H256" t="s">
        <v>5018</v>
      </c>
    </row>
    <row r="257" spans="1:13" x14ac:dyDescent="0.25">
      <c r="A257" t="s">
        <v>3549</v>
      </c>
      <c r="F257" t="s">
        <v>1030</v>
      </c>
      <c r="G257">
        <v>234.31889764969648</v>
      </c>
      <c r="H257" t="s">
        <v>5018</v>
      </c>
    </row>
    <row r="258" spans="1:13" x14ac:dyDescent="0.25">
      <c r="A258" t="s">
        <v>4095</v>
      </c>
      <c r="F258" t="s">
        <v>2550</v>
      </c>
      <c r="G258">
        <v>229.31900886323865</v>
      </c>
      <c r="H258" t="s">
        <v>5018</v>
      </c>
    </row>
    <row r="259" spans="1:13" x14ac:dyDescent="0.25">
      <c r="A259" t="s">
        <v>3546</v>
      </c>
      <c r="F259" t="s">
        <v>744</v>
      </c>
      <c r="G259">
        <v>166.17751098177268</v>
      </c>
      <c r="H259" t="s">
        <v>5018</v>
      </c>
    </row>
    <row r="260" spans="1:13" x14ac:dyDescent="0.25">
      <c r="A260" t="s">
        <v>3547</v>
      </c>
      <c r="F260" t="s">
        <v>1026</v>
      </c>
      <c r="G260">
        <v>187.22088663444489</v>
      </c>
      <c r="H260" t="s">
        <v>5018</v>
      </c>
    </row>
    <row r="261" spans="1:13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13" x14ac:dyDescent="0.25">
      <c r="A262" t="s">
        <v>3474</v>
      </c>
      <c r="B262" t="s">
        <v>4098</v>
      </c>
      <c r="F262" t="s">
        <v>565</v>
      </c>
      <c r="G262">
        <v>205.25672072073223</v>
      </c>
      <c r="H262" t="s">
        <v>5018</v>
      </c>
      <c r="I262" t="s">
        <v>5019</v>
      </c>
      <c r="J262" t="s">
        <v>5110</v>
      </c>
      <c r="K262" t="s">
        <v>5111</v>
      </c>
      <c r="L262" t="s">
        <v>5088</v>
      </c>
      <c r="M262" t="s">
        <v>5112</v>
      </c>
    </row>
    <row r="263" spans="1:13" x14ac:dyDescent="0.25">
      <c r="A263" t="s">
        <v>3475</v>
      </c>
      <c r="F263" t="s">
        <v>569</v>
      </c>
      <c r="G263">
        <v>180.16103440169053</v>
      </c>
      <c r="H263" t="s">
        <v>5018</v>
      </c>
    </row>
    <row r="264" spans="1:13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13" x14ac:dyDescent="0.25">
      <c r="A265" t="s">
        <v>3477</v>
      </c>
      <c r="F265" t="s">
        <v>576</v>
      </c>
      <c r="G265">
        <v>192.28050460097742</v>
      </c>
      <c r="H265" t="s">
        <v>5018</v>
      </c>
    </row>
    <row r="266" spans="1:13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13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13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5018</v>
      </c>
    </row>
    <row r="269" spans="1:13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5018</v>
      </c>
    </row>
    <row r="270" spans="1:13" x14ac:dyDescent="0.25">
      <c r="A270" s="13" t="s">
        <v>3624</v>
      </c>
      <c r="B270" s="13" t="s">
        <v>4098</v>
      </c>
      <c r="C270" s="13"/>
      <c r="D270" s="14"/>
      <c r="F270" t="s">
        <v>1094</v>
      </c>
      <c r="G270">
        <v>188.18310126769711</v>
      </c>
      <c r="H270" t="s">
        <v>5018</v>
      </c>
      <c r="I270" t="s">
        <v>5025</v>
      </c>
      <c r="J270" t="s">
        <v>5113</v>
      </c>
      <c r="K270" t="s">
        <v>5114</v>
      </c>
      <c r="L270" t="s">
        <v>5115</v>
      </c>
      <c r="M270" t="s">
        <v>5116</v>
      </c>
    </row>
    <row r="271" spans="1:13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5018</v>
      </c>
    </row>
    <row r="272" spans="1:13" x14ac:dyDescent="0.25">
      <c r="A272" s="13" t="s">
        <v>3626</v>
      </c>
      <c r="B272" s="13" t="s">
        <v>4098</v>
      </c>
      <c r="C272" s="13"/>
      <c r="D272" s="14"/>
      <c r="F272" t="s">
        <v>1101</v>
      </c>
      <c r="G272">
        <v>180.2283095395897</v>
      </c>
      <c r="H272" t="s">
        <v>5018</v>
      </c>
      <c r="I272" t="s">
        <v>5025</v>
      </c>
      <c r="J272" t="s">
        <v>5117</v>
      </c>
      <c r="K272" t="s">
        <v>5118</v>
      </c>
      <c r="L272" t="s">
        <v>5119</v>
      </c>
      <c r="M272" t="s">
        <v>5120</v>
      </c>
    </row>
    <row r="273" spans="1:13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13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13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13" x14ac:dyDescent="0.25">
      <c r="A276" t="s">
        <v>3620</v>
      </c>
      <c r="B276" t="s">
        <v>4098</v>
      </c>
      <c r="F276" t="s">
        <v>336</v>
      </c>
      <c r="G276">
        <v>247.67742483686069</v>
      </c>
      <c r="H276" t="s">
        <v>5018</v>
      </c>
      <c r="I276" t="s">
        <v>5025</v>
      </c>
      <c r="J276" t="s">
        <v>5121</v>
      </c>
      <c r="K276" t="s">
        <v>5122</v>
      </c>
      <c r="L276" t="s">
        <v>5123</v>
      </c>
      <c r="M276" t="s">
        <v>5124</v>
      </c>
    </row>
    <row r="277" spans="1:13" x14ac:dyDescent="0.25">
      <c r="A277" t="s">
        <v>3621</v>
      </c>
      <c r="F277" t="s">
        <v>1082</v>
      </c>
      <c r="G277">
        <v>233.34978392441857</v>
      </c>
      <c r="H277" t="s">
        <v>5018</v>
      </c>
    </row>
    <row r="278" spans="1:13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13" x14ac:dyDescent="0.25">
      <c r="A279" t="s">
        <v>3389</v>
      </c>
      <c r="B279" t="s">
        <v>4098</v>
      </c>
      <c r="F279" t="s">
        <v>350</v>
      </c>
      <c r="G279">
        <v>210.66045617978909</v>
      </c>
      <c r="H279" t="s">
        <v>5018</v>
      </c>
      <c r="I279" t="s">
        <v>5025</v>
      </c>
      <c r="J279" t="s">
        <v>5125</v>
      </c>
      <c r="K279" t="s">
        <v>5126</v>
      </c>
      <c r="L279" t="s">
        <v>5127</v>
      </c>
      <c r="M279" t="s">
        <v>5128</v>
      </c>
    </row>
    <row r="280" spans="1:13" x14ac:dyDescent="0.25">
      <c r="A280" t="s">
        <v>3618</v>
      </c>
      <c r="F280" t="s">
        <v>1072</v>
      </c>
      <c r="G280">
        <v>239.27631249315925</v>
      </c>
      <c r="H280" t="s">
        <v>5018</v>
      </c>
    </row>
    <row r="281" spans="1:13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13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13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13" x14ac:dyDescent="0.25">
      <c r="A284" t="s">
        <v>4090</v>
      </c>
      <c r="F284" t="s">
        <v>2539</v>
      </c>
      <c r="G284">
        <v>235.23964906821945</v>
      </c>
      <c r="H284" t="s">
        <v>5018</v>
      </c>
    </row>
    <row r="285" spans="1:13" x14ac:dyDescent="0.25">
      <c r="A285" t="s">
        <v>3459</v>
      </c>
      <c r="F285" t="s">
        <v>513</v>
      </c>
      <c r="G285">
        <v>139.15539671383752</v>
      </c>
      <c r="H285" t="s">
        <v>5018</v>
      </c>
    </row>
    <row r="286" spans="1:13" x14ac:dyDescent="0.25">
      <c r="A286" t="s">
        <v>3460</v>
      </c>
      <c r="B286" t="s">
        <v>4102</v>
      </c>
      <c r="F286" t="s">
        <v>517</v>
      </c>
      <c r="G286">
        <v>216.23960166629087</v>
      </c>
      <c r="H286" t="s">
        <v>5018</v>
      </c>
      <c r="I286" t="s">
        <v>5025</v>
      </c>
    </row>
    <row r="287" spans="1:13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13" x14ac:dyDescent="0.25">
      <c r="A288" t="s">
        <v>3461</v>
      </c>
      <c r="F288" t="s">
        <v>521</v>
      </c>
      <c r="G288">
        <v>237.27971172924848</v>
      </c>
      <c r="H288" t="s">
        <v>5018</v>
      </c>
    </row>
    <row r="289" spans="1:13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13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13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13" x14ac:dyDescent="0.25">
      <c r="A292" t="s">
        <v>3532</v>
      </c>
      <c r="B292" t="s">
        <v>4102</v>
      </c>
      <c r="F292" t="s">
        <v>762</v>
      </c>
      <c r="G292">
        <v>205.64393219777833</v>
      </c>
      <c r="H292" t="s">
        <v>5018</v>
      </c>
      <c r="I292" t="s">
        <v>5106</v>
      </c>
    </row>
    <row r="293" spans="1:13" x14ac:dyDescent="0.25">
      <c r="A293" t="s">
        <v>4093</v>
      </c>
      <c r="F293" t="s">
        <v>354</v>
      </c>
      <c r="G293">
        <v>207.26933663866924</v>
      </c>
      <c r="H293" t="s">
        <v>5018</v>
      </c>
    </row>
    <row r="294" spans="1:13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13" x14ac:dyDescent="0.25">
      <c r="A295" t="s">
        <v>4094</v>
      </c>
      <c r="B295" t="s">
        <v>4098</v>
      </c>
      <c r="F295" t="s">
        <v>762</v>
      </c>
      <c r="G295">
        <v>205.64393219777833</v>
      </c>
      <c r="H295" t="s">
        <v>5018</v>
      </c>
      <c r="I295" t="s">
        <v>5025</v>
      </c>
      <c r="J295" t="s">
        <v>5129</v>
      </c>
      <c r="K295" t="s">
        <v>5036</v>
      </c>
      <c r="L295" t="s">
        <v>5130</v>
      </c>
      <c r="M295" t="s">
        <v>5131</v>
      </c>
    </row>
    <row r="296" spans="1:13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13" x14ac:dyDescent="0.25">
      <c r="A297" t="s">
        <v>3381</v>
      </c>
      <c r="B297" t="s">
        <v>4102</v>
      </c>
      <c r="F297" t="s">
        <v>216</v>
      </c>
      <c r="G297">
        <v>241.28566282138166</v>
      </c>
      <c r="H297" t="s">
        <v>5018</v>
      </c>
      <c r="I297" t="s">
        <v>4990</v>
      </c>
    </row>
    <row r="298" spans="1:13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13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13" x14ac:dyDescent="0.25">
      <c r="A300" t="s">
        <v>3628</v>
      </c>
      <c r="B300" t="s">
        <v>4102</v>
      </c>
      <c r="F300" t="s">
        <v>1109</v>
      </c>
      <c r="G300">
        <v>194.23074579065184</v>
      </c>
      <c r="H300" t="s">
        <v>5018</v>
      </c>
      <c r="I300" t="s">
        <v>4990</v>
      </c>
    </row>
    <row r="301" spans="1:13" x14ac:dyDescent="0.25">
      <c r="A301" t="s">
        <v>3379</v>
      </c>
      <c r="F301" t="s">
        <v>294</v>
      </c>
      <c r="G301">
        <v>264.15185998031222</v>
      </c>
      <c r="H301" t="s">
        <v>5018</v>
      </c>
    </row>
    <row r="302" spans="1:13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13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13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13" x14ac:dyDescent="0.25">
      <c r="A305" t="s">
        <v>3382</v>
      </c>
      <c r="B305" t="s">
        <v>4098</v>
      </c>
      <c r="F305" t="s">
        <v>254</v>
      </c>
      <c r="G305">
        <v>201.26805168995088</v>
      </c>
      <c r="H305" t="s">
        <v>5018</v>
      </c>
      <c r="I305" t="s">
        <v>5132</v>
      </c>
      <c r="J305" t="s">
        <v>5020</v>
      </c>
      <c r="K305" t="s">
        <v>5133</v>
      </c>
      <c r="L305" t="s">
        <v>5134</v>
      </c>
      <c r="M305" t="s">
        <v>5135</v>
      </c>
    </row>
    <row r="306" spans="1:13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13" x14ac:dyDescent="0.25">
      <c r="A307" t="s">
        <v>3530</v>
      </c>
      <c r="F307" t="s">
        <v>754</v>
      </c>
      <c r="G307">
        <v>246.07612918097954</v>
      </c>
      <c r="H307" t="s">
        <v>5018</v>
      </c>
    </row>
    <row r="308" spans="1:13" x14ac:dyDescent="0.25">
      <c r="A308" t="s">
        <v>3386</v>
      </c>
      <c r="F308" t="s">
        <v>216</v>
      </c>
      <c r="G308">
        <v>241.28566282138166</v>
      </c>
      <c r="H308" t="s">
        <v>5018</v>
      </c>
    </row>
    <row r="309" spans="1:13" x14ac:dyDescent="0.25">
      <c r="A309" t="s">
        <v>3528</v>
      </c>
      <c r="F309" t="s">
        <v>750</v>
      </c>
      <c r="G309">
        <v>223.22827035576213</v>
      </c>
      <c r="H309" t="s">
        <v>5018</v>
      </c>
    </row>
    <row r="310" spans="1:13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13" x14ac:dyDescent="0.25">
      <c r="A311" t="s">
        <v>3526</v>
      </c>
      <c r="F311" t="s">
        <v>744</v>
      </c>
      <c r="G311">
        <v>166.17751098177268</v>
      </c>
      <c r="H311" t="s">
        <v>5018</v>
      </c>
    </row>
    <row r="312" spans="1:13" x14ac:dyDescent="0.25">
      <c r="A312" t="s">
        <v>3527</v>
      </c>
      <c r="F312" t="s">
        <v>736</v>
      </c>
      <c r="G312">
        <v>235.30528938619662</v>
      </c>
      <c r="H312" t="s">
        <v>5018</v>
      </c>
    </row>
    <row r="313" spans="1:13" x14ac:dyDescent="0.25">
      <c r="A313" t="s">
        <v>3524</v>
      </c>
      <c r="F313" t="s">
        <v>736</v>
      </c>
      <c r="G313">
        <v>235.30528938619662</v>
      </c>
      <c r="H313" t="s">
        <v>5018</v>
      </c>
    </row>
    <row r="314" spans="1:13" x14ac:dyDescent="0.25">
      <c r="A314" t="s">
        <v>3450</v>
      </c>
      <c r="F314" t="s">
        <v>478</v>
      </c>
      <c r="G314">
        <v>242.11228411924489</v>
      </c>
      <c r="H314" t="s">
        <v>5018</v>
      </c>
    </row>
    <row r="315" spans="1:13" x14ac:dyDescent="0.25">
      <c r="A315" t="s">
        <v>3525</v>
      </c>
      <c r="F315" t="s">
        <v>740</v>
      </c>
      <c r="G315">
        <v>206.2016532926327</v>
      </c>
      <c r="H315" t="s">
        <v>5018</v>
      </c>
    </row>
    <row r="316" spans="1:13" x14ac:dyDescent="0.25">
      <c r="A316" t="s">
        <v>3451</v>
      </c>
      <c r="F316" t="s">
        <v>482</v>
      </c>
      <c r="G316">
        <v>193.19962524970788</v>
      </c>
      <c r="H316" t="s">
        <v>5018</v>
      </c>
    </row>
    <row r="317" spans="1:13" x14ac:dyDescent="0.25">
      <c r="A317" t="s">
        <v>3522</v>
      </c>
      <c r="F317" t="s">
        <v>728</v>
      </c>
      <c r="G317">
        <v>109.12937438182853</v>
      </c>
      <c r="H317" t="s">
        <v>5018</v>
      </c>
    </row>
    <row r="318" spans="1:13" x14ac:dyDescent="0.25">
      <c r="A318" t="s">
        <v>3452</v>
      </c>
      <c r="F318" t="s">
        <v>486</v>
      </c>
      <c r="G318">
        <v>212.12024736237885</v>
      </c>
      <c r="H318" t="s">
        <v>5018</v>
      </c>
    </row>
    <row r="319" spans="1:13" x14ac:dyDescent="0.25">
      <c r="A319" t="s">
        <v>3523</v>
      </c>
      <c r="F319" t="s">
        <v>732</v>
      </c>
      <c r="G319">
        <v>190.22152910880411</v>
      </c>
      <c r="H319" t="s">
        <v>5018</v>
      </c>
    </row>
    <row r="320" spans="1:13" x14ac:dyDescent="0.25">
      <c r="A320" t="s">
        <v>3453</v>
      </c>
      <c r="F320" t="s">
        <v>490</v>
      </c>
      <c r="G320">
        <v>210.25759746131331</v>
      </c>
      <c r="H320" t="s">
        <v>5018</v>
      </c>
    </row>
    <row r="321" spans="1:13" x14ac:dyDescent="0.25">
      <c r="A321" t="s">
        <v>3454</v>
      </c>
      <c r="F321" t="s">
        <v>493</v>
      </c>
      <c r="G321">
        <v>178.23134086308247</v>
      </c>
      <c r="H321" t="s">
        <v>5018</v>
      </c>
    </row>
    <row r="322" spans="1:13" x14ac:dyDescent="0.25">
      <c r="A322" t="s">
        <v>3455</v>
      </c>
      <c r="B322" t="s">
        <v>4104</v>
      </c>
      <c r="F322" t="s">
        <v>497</v>
      </c>
      <c r="G322">
        <v>164.1648950638357</v>
      </c>
      <c r="H322" t="s">
        <v>5018</v>
      </c>
      <c r="I322" t="s">
        <v>5024</v>
      </c>
    </row>
    <row r="323" spans="1:13" x14ac:dyDescent="0.25">
      <c r="A323" s="13" t="s">
        <v>3456</v>
      </c>
      <c r="B323" s="13"/>
      <c r="C323" s="13"/>
      <c r="D323" s="14"/>
      <c r="F323" t="s">
        <v>501</v>
      </c>
      <c r="G323">
        <v>242.29623571125927</v>
      </c>
      <c r="H323" t="s">
        <v>5018</v>
      </c>
    </row>
    <row r="324" spans="1:13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13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13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13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13" x14ac:dyDescent="0.25">
      <c r="A328" t="s">
        <v>3647</v>
      </c>
      <c r="B328" t="s">
        <v>4098</v>
      </c>
      <c r="F328" t="s">
        <v>430</v>
      </c>
      <c r="G328">
        <v>247.31766010290667</v>
      </c>
      <c r="H328" t="s">
        <v>5018</v>
      </c>
      <c r="I328" t="s">
        <v>5025</v>
      </c>
      <c r="J328" t="s">
        <v>5136</v>
      </c>
      <c r="K328" t="s">
        <v>5044</v>
      </c>
      <c r="L328" t="s">
        <v>5137</v>
      </c>
      <c r="M328" t="s">
        <v>5138</v>
      </c>
    </row>
    <row r="329" spans="1:13" x14ac:dyDescent="0.25">
      <c r="A329" t="s">
        <v>3648</v>
      </c>
      <c r="F329" t="s">
        <v>1166</v>
      </c>
      <c r="G329">
        <v>220.24327512283267</v>
      </c>
      <c r="H329" t="s">
        <v>5018</v>
      </c>
    </row>
    <row r="330" spans="1:13" x14ac:dyDescent="0.25">
      <c r="A330" t="s">
        <v>3642</v>
      </c>
      <c r="F330" t="s">
        <v>501</v>
      </c>
      <c r="G330">
        <v>242.29623571125927</v>
      </c>
      <c r="H330" t="s">
        <v>5018</v>
      </c>
    </row>
    <row r="331" spans="1:13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13" x14ac:dyDescent="0.25">
      <c r="A332" t="s">
        <v>3644</v>
      </c>
      <c r="F332" t="s">
        <v>1155</v>
      </c>
      <c r="G332">
        <v>217.22109704328389</v>
      </c>
      <c r="H332" t="s">
        <v>5018</v>
      </c>
    </row>
    <row r="333" spans="1:13" x14ac:dyDescent="0.25">
      <c r="A333" t="s">
        <v>3722</v>
      </c>
      <c r="B333" t="s">
        <v>4104</v>
      </c>
      <c r="F333" t="s">
        <v>1404</v>
      </c>
      <c r="G333">
        <v>187.24143428551127</v>
      </c>
      <c r="H333" t="s">
        <v>5018</v>
      </c>
      <c r="I333" t="s">
        <v>5139</v>
      </c>
    </row>
    <row r="334" spans="1:13" x14ac:dyDescent="0.25">
      <c r="A334" t="s">
        <v>3716</v>
      </c>
      <c r="B334" t="s">
        <v>4102</v>
      </c>
      <c r="F334" t="s">
        <v>1094</v>
      </c>
      <c r="G334">
        <v>188.18310126769711</v>
      </c>
      <c r="H334" t="s">
        <v>5018</v>
      </c>
      <c r="I334" t="s">
        <v>5025</v>
      </c>
    </row>
    <row r="335" spans="1:13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13" x14ac:dyDescent="0.25">
      <c r="A336" t="s">
        <v>3605</v>
      </c>
      <c r="F336" t="s">
        <v>982</v>
      </c>
      <c r="G336">
        <v>256.19706825220482</v>
      </c>
      <c r="H336" t="s">
        <v>5018</v>
      </c>
    </row>
    <row r="337" spans="1:13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13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13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13" x14ac:dyDescent="0.25">
      <c r="A340" t="s">
        <v>3720</v>
      </c>
      <c r="B340" t="s">
        <v>4104</v>
      </c>
      <c r="F340" t="s">
        <v>1398</v>
      </c>
      <c r="G340">
        <v>228.24380638364968</v>
      </c>
      <c r="H340" t="s">
        <v>5018</v>
      </c>
      <c r="I340" t="s">
        <v>5024</v>
      </c>
    </row>
    <row r="341" spans="1:13" x14ac:dyDescent="0.25">
      <c r="A341" t="s">
        <v>3604</v>
      </c>
      <c r="F341" t="s">
        <v>978</v>
      </c>
      <c r="G341">
        <v>208.30372276932778</v>
      </c>
      <c r="H341" t="s">
        <v>5018</v>
      </c>
    </row>
    <row r="342" spans="1:13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13" x14ac:dyDescent="0.25">
      <c r="A343" t="s">
        <v>3718</v>
      </c>
      <c r="F343" t="s">
        <v>1390</v>
      </c>
      <c r="G343">
        <v>140.14342327025972</v>
      </c>
      <c r="H343" t="s">
        <v>5018</v>
      </c>
    </row>
    <row r="344" spans="1:13" x14ac:dyDescent="0.25">
      <c r="A344" t="s">
        <v>3719</v>
      </c>
      <c r="F344" t="s">
        <v>1394</v>
      </c>
      <c r="G344">
        <v>198.6497202830011</v>
      </c>
      <c r="H344" t="s">
        <v>5018</v>
      </c>
    </row>
    <row r="345" spans="1:13" x14ac:dyDescent="0.25">
      <c r="A345" t="s">
        <v>3649</v>
      </c>
      <c r="F345" t="s">
        <v>1170</v>
      </c>
      <c r="G345">
        <v>249.30609486746619</v>
      </c>
      <c r="H345" t="s">
        <v>5018</v>
      </c>
    </row>
    <row r="346" spans="1:13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13" x14ac:dyDescent="0.25">
      <c r="A347" t="s">
        <v>3652</v>
      </c>
      <c r="B347" t="s">
        <v>4098</v>
      </c>
      <c r="F347" t="s">
        <v>61</v>
      </c>
      <c r="G347">
        <v>246.305452393107</v>
      </c>
      <c r="H347" t="s">
        <v>5018</v>
      </c>
      <c r="I347" t="s">
        <v>5019</v>
      </c>
      <c r="J347" t="s">
        <v>5140</v>
      </c>
      <c r="K347" t="s">
        <v>5141</v>
      </c>
      <c r="L347" t="s">
        <v>5142</v>
      </c>
      <c r="M347" t="s">
        <v>5143</v>
      </c>
    </row>
    <row r="348" spans="1:13" x14ac:dyDescent="0.25">
      <c r="A348" t="s">
        <v>3653</v>
      </c>
      <c r="F348" t="s">
        <v>782</v>
      </c>
      <c r="G348">
        <v>228.26961830681969</v>
      </c>
      <c r="H348" t="s">
        <v>5018</v>
      </c>
    </row>
    <row r="349" spans="1:13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13" x14ac:dyDescent="0.25">
      <c r="A350" t="s">
        <v>3651</v>
      </c>
      <c r="F350" t="s">
        <v>1177</v>
      </c>
      <c r="G350">
        <v>214.28936047661645</v>
      </c>
      <c r="H350" t="s">
        <v>5018</v>
      </c>
    </row>
    <row r="351" spans="1:13" x14ac:dyDescent="0.25">
      <c r="A351" t="s">
        <v>3600</v>
      </c>
      <c r="F351" t="s">
        <v>966</v>
      </c>
      <c r="G351">
        <v>219.69309593567328</v>
      </c>
      <c r="H351" t="s">
        <v>5018</v>
      </c>
    </row>
    <row r="352" spans="1:13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9" x14ac:dyDescent="0.25">
      <c r="A353" t="s">
        <v>3598</v>
      </c>
      <c r="F353" t="s">
        <v>958</v>
      </c>
      <c r="G353">
        <v>211.20835773135707</v>
      </c>
      <c r="H353" t="s">
        <v>5018</v>
      </c>
    </row>
    <row r="354" spans="1:9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9" x14ac:dyDescent="0.25">
      <c r="A355" t="s">
        <v>3596</v>
      </c>
      <c r="B355" t="s">
        <v>4102</v>
      </c>
      <c r="F355" t="s">
        <v>950</v>
      </c>
      <c r="G355">
        <v>200.1971027541997</v>
      </c>
      <c r="H355" t="s">
        <v>5018</v>
      </c>
      <c r="I355" t="s">
        <v>4990</v>
      </c>
    </row>
    <row r="356" spans="1:9" x14ac:dyDescent="0.25">
      <c r="A356" t="s">
        <v>3597</v>
      </c>
      <c r="F356" t="s">
        <v>954</v>
      </c>
      <c r="G356">
        <v>198.28668995933248</v>
      </c>
      <c r="H356" t="s">
        <v>5018</v>
      </c>
    </row>
    <row r="357" spans="1:9" x14ac:dyDescent="0.25">
      <c r="A357" t="s">
        <v>3594</v>
      </c>
      <c r="F357" t="s">
        <v>1052</v>
      </c>
      <c r="G357">
        <v>150.20228720758072</v>
      </c>
      <c r="H357" t="s">
        <v>5018</v>
      </c>
    </row>
    <row r="358" spans="1:9" x14ac:dyDescent="0.25">
      <c r="A358" t="s">
        <v>3725</v>
      </c>
      <c r="F358" t="s">
        <v>1414</v>
      </c>
      <c r="G358">
        <v>167.20536593300207</v>
      </c>
      <c r="H358" t="s">
        <v>5018</v>
      </c>
    </row>
    <row r="359" spans="1:9" x14ac:dyDescent="0.25">
      <c r="A359" t="s">
        <v>3595</v>
      </c>
      <c r="F359" t="s">
        <v>946</v>
      </c>
      <c r="G359">
        <v>222.24088661500923</v>
      </c>
      <c r="H359" t="s">
        <v>5018</v>
      </c>
    </row>
    <row r="360" spans="1:9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9" x14ac:dyDescent="0.25">
      <c r="A361" t="s">
        <v>3724</v>
      </c>
      <c r="F361" t="s">
        <v>15</v>
      </c>
      <c r="G361">
        <v>233.30668993989681</v>
      </c>
      <c r="H361" t="s">
        <v>5018</v>
      </c>
    </row>
    <row r="362" spans="1:9" x14ac:dyDescent="0.25">
      <c r="A362" t="s">
        <v>3810</v>
      </c>
      <c r="F362" t="s">
        <v>1687</v>
      </c>
      <c r="G362">
        <v>158.24163208480962</v>
      </c>
      <c r="H362" t="s">
        <v>5018</v>
      </c>
    </row>
    <row r="363" spans="1:9" x14ac:dyDescent="0.25">
      <c r="A363" t="s">
        <v>3811</v>
      </c>
      <c r="F363" t="s">
        <v>1691</v>
      </c>
      <c r="G363">
        <v>207.22950824386206</v>
      </c>
      <c r="H363" t="s">
        <v>5018</v>
      </c>
    </row>
    <row r="364" spans="1:9" x14ac:dyDescent="0.25">
      <c r="A364" t="s">
        <v>3812</v>
      </c>
      <c r="F364" t="s">
        <v>926</v>
      </c>
      <c r="G364">
        <v>226.29683078368987</v>
      </c>
      <c r="H364" t="s">
        <v>5018</v>
      </c>
    </row>
    <row r="365" spans="1:9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9" x14ac:dyDescent="0.25">
      <c r="A366" s="13" t="s">
        <v>3814</v>
      </c>
      <c r="B366" s="13"/>
      <c r="C366" s="13"/>
      <c r="D366" s="14"/>
      <c r="F366" t="s">
        <v>1446</v>
      </c>
      <c r="G366">
        <v>183.27531158818528</v>
      </c>
      <c r="H366" t="s">
        <v>5018</v>
      </c>
    </row>
    <row r="367" spans="1:9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9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8" x14ac:dyDescent="0.25">
      <c r="A369" t="s">
        <v>3817</v>
      </c>
      <c r="F369" t="s">
        <v>1709</v>
      </c>
      <c r="G369">
        <v>144.21501468037005</v>
      </c>
      <c r="H369" t="s">
        <v>5018</v>
      </c>
    </row>
    <row r="370" spans="1:8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8" x14ac:dyDescent="0.25">
      <c r="A371" t="s">
        <v>3667</v>
      </c>
      <c r="F371" t="s">
        <v>1228</v>
      </c>
      <c r="G371">
        <v>239.22505250928623</v>
      </c>
      <c r="H371" t="s">
        <v>5018</v>
      </c>
    </row>
    <row r="372" spans="1:8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8" x14ac:dyDescent="0.25">
      <c r="A373" t="s">
        <v>3669</v>
      </c>
      <c r="F373" t="s">
        <v>1234</v>
      </c>
      <c r="G373">
        <v>237.72566443224602</v>
      </c>
      <c r="H373" t="s">
        <v>5018</v>
      </c>
    </row>
    <row r="374" spans="1:8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8" x14ac:dyDescent="0.25">
      <c r="A375" t="s">
        <v>3666</v>
      </c>
      <c r="F375" t="s">
        <v>1224</v>
      </c>
      <c r="G375">
        <v>200.23529632908483</v>
      </c>
      <c r="H375" t="s">
        <v>5018</v>
      </c>
    </row>
    <row r="376" spans="1:8" x14ac:dyDescent="0.25">
      <c r="A376" t="s">
        <v>3746</v>
      </c>
      <c r="F376" t="s">
        <v>1479</v>
      </c>
      <c r="G376">
        <v>189.65789687604726</v>
      </c>
      <c r="H376" t="s">
        <v>5018</v>
      </c>
    </row>
    <row r="377" spans="1:8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8" x14ac:dyDescent="0.25">
      <c r="A378" t="s">
        <v>3745</v>
      </c>
      <c r="F378" t="s">
        <v>1215</v>
      </c>
      <c r="G378">
        <v>246.34854637762879</v>
      </c>
      <c r="H378" t="s">
        <v>5018</v>
      </c>
    </row>
    <row r="379" spans="1:8" x14ac:dyDescent="0.25">
      <c r="A379" t="s">
        <v>3738</v>
      </c>
      <c r="F379" t="s">
        <v>1454</v>
      </c>
      <c r="G379">
        <v>228.29179672767859</v>
      </c>
      <c r="H379" t="s">
        <v>5018</v>
      </c>
    </row>
    <row r="380" spans="1:8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8" x14ac:dyDescent="0.25">
      <c r="A381" t="s">
        <v>3581</v>
      </c>
      <c r="F381" t="s">
        <v>906</v>
      </c>
      <c r="G381">
        <v>181.18888935291989</v>
      </c>
      <c r="H381" t="s">
        <v>5018</v>
      </c>
    </row>
    <row r="382" spans="1:8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8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8" x14ac:dyDescent="0.25">
      <c r="A384" t="s">
        <v>3579</v>
      </c>
      <c r="F384" t="s">
        <v>898</v>
      </c>
      <c r="G384">
        <v>232.63139890325087</v>
      </c>
      <c r="H384" t="s">
        <v>5018</v>
      </c>
    </row>
    <row r="385" spans="1:13" x14ac:dyDescent="0.25">
      <c r="A385" t="s">
        <v>3740</v>
      </c>
      <c r="F385" t="s">
        <v>1461</v>
      </c>
      <c r="G385">
        <v>243.30844342105894</v>
      </c>
      <c r="H385" t="s">
        <v>5018</v>
      </c>
    </row>
    <row r="386" spans="1:13" x14ac:dyDescent="0.25">
      <c r="A386" t="s">
        <v>3580</v>
      </c>
      <c r="F386" t="s">
        <v>902</v>
      </c>
      <c r="G386">
        <v>149.19007949778108</v>
      </c>
      <c r="H386" t="s">
        <v>5018</v>
      </c>
    </row>
    <row r="387" spans="1:13" x14ac:dyDescent="0.25">
      <c r="A387" t="s">
        <v>3741</v>
      </c>
      <c r="F387" t="s">
        <v>482</v>
      </c>
      <c r="G387">
        <v>193.19962524970791</v>
      </c>
      <c r="H387" t="s">
        <v>5018</v>
      </c>
    </row>
    <row r="388" spans="1:13" x14ac:dyDescent="0.25">
      <c r="A388" t="s">
        <v>3507</v>
      </c>
      <c r="F388" t="s">
        <v>557</v>
      </c>
      <c r="G388">
        <v>241.28892841109624</v>
      </c>
      <c r="H388" t="s">
        <v>5018</v>
      </c>
    </row>
    <row r="389" spans="1:13" x14ac:dyDescent="0.25">
      <c r="A389" t="s">
        <v>3508</v>
      </c>
      <c r="F389" t="s">
        <v>680</v>
      </c>
      <c r="G389">
        <v>245.27759744187767</v>
      </c>
      <c r="H389" t="s">
        <v>5018</v>
      </c>
    </row>
    <row r="390" spans="1:13" x14ac:dyDescent="0.25">
      <c r="A390" t="s">
        <v>3509</v>
      </c>
      <c r="B390" t="s">
        <v>4102</v>
      </c>
      <c r="F390" t="s">
        <v>684</v>
      </c>
      <c r="G390">
        <v>247.33657293405099</v>
      </c>
      <c r="H390" t="s">
        <v>5018</v>
      </c>
      <c r="I390" t="s">
        <v>5106</v>
      </c>
    </row>
    <row r="391" spans="1:13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13" x14ac:dyDescent="0.25">
      <c r="A392" t="s">
        <v>3672</v>
      </c>
      <c r="F392" t="s">
        <v>1242</v>
      </c>
      <c r="G392">
        <v>234.12257205858867</v>
      </c>
      <c r="H392" t="s">
        <v>5018</v>
      </c>
    </row>
    <row r="393" spans="1:13" x14ac:dyDescent="0.25">
      <c r="A393" t="s">
        <v>3673</v>
      </c>
      <c r="F393" t="s">
        <v>1246</v>
      </c>
      <c r="G393">
        <v>191.11090260470857</v>
      </c>
      <c r="H393" t="s">
        <v>5018</v>
      </c>
    </row>
    <row r="394" spans="1:13" x14ac:dyDescent="0.25">
      <c r="A394" t="s">
        <v>3674</v>
      </c>
      <c r="F394" t="s">
        <v>1250</v>
      </c>
      <c r="G394">
        <v>232.23574100414569</v>
      </c>
      <c r="H394" t="s">
        <v>5018</v>
      </c>
    </row>
    <row r="395" spans="1:13" x14ac:dyDescent="0.25">
      <c r="A395" t="s">
        <v>3503</v>
      </c>
      <c r="F395" t="s">
        <v>666</v>
      </c>
      <c r="G395">
        <v>236.21557844576395</v>
      </c>
      <c r="H395" t="s">
        <v>5018</v>
      </c>
    </row>
    <row r="396" spans="1:13" x14ac:dyDescent="0.25">
      <c r="A396" t="s">
        <v>3504</v>
      </c>
      <c r="F396" t="s">
        <v>670</v>
      </c>
      <c r="G396">
        <v>147.1741979901295</v>
      </c>
      <c r="H396" t="s">
        <v>5018</v>
      </c>
    </row>
    <row r="397" spans="1:13" x14ac:dyDescent="0.25">
      <c r="A397" s="13" t="s">
        <v>3505</v>
      </c>
      <c r="B397" s="13" t="s">
        <v>4098</v>
      </c>
      <c r="C397" s="13"/>
      <c r="D397" s="14"/>
      <c r="F397" t="s">
        <v>632</v>
      </c>
      <c r="G397">
        <v>150.17810605420331</v>
      </c>
      <c r="H397" t="s">
        <v>5018</v>
      </c>
      <c r="I397" t="s">
        <v>5030</v>
      </c>
      <c r="J397" t="s">
        <v>5144</v>
      </c>
      <c r="K397" t="s">
        <v>5145</v>
      </c>
      <c r="L397" t="s">
        <v>5146</v>
      </c>
      <c r="M397" t="s">
        <v>5147</v>
      </c>
    </row>
    <row r="398" spans="1:13" x14ac:dyDescent="0.25">
      <c r="A398" t="s">
        <v>3506</v>
      </c>
      <c r="F398" t="s">
        <v>513</v>
      </c>
      <c r="G398">
        <v>139.15539671383752</v>
      </c>
      <c r="H398" t="s">
        <v>5018</v>
      </c>
    </row>
    <row r="399" spans="1:13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13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8" x14ac:dyDescent="0.25">
      <c r="A401" t="s">
        <v>3677</v>
      </c>
      <c r="F401" t="s">
        <v>1261</v>
      </c>
      <c r="G401">
        <v>243.34790390326958</v>
      </c>
      <c r="H401" t="s">
        <v>5018</v>
      </c>
    </row>
    <row r="402" spans="1:8" x14ac:dyDescent="0.25">
      <c r="A402" t="s">
        <v>3578</v>
      </c>
      <c r="F402" t="s">
        <v>894</v>
      </c>
      <c r="G402">
        <v>229.23509852978651</v>
      </c>
      <c r="H402" t="s">
        <v>5018</v>
      </c>
    </row>
    <row r="403" spans="1:8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8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8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8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8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8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8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8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8" x14ac:dyDescent="0.25">
      <c r="A411" t="s">
        <v>3748</v>
      </c>
      <c r="F411" t="s">
        <v>1485</v>
      </c>
      <c r="G411">
        <v>143.1408001549043</v>
      </c>
      <c r="H411" t="s">
        <v>5018</v>
      </c>
    </row>
    <row r="412" spans="1:8" x14ac:dyDescent="0.25">
      <c r="A412" s="13" t="s">
        <v>3570</v>
      </c>
      <c r="B412" s="13"/>
      <c r="C412" s="13"/>
      <c r="D412" s="14"/>
      <c r="F412" t="s">
        <v>856</v>
      </c>
      <c r="G412">
        <v>221.27540639204247</v>
      </c>
      <c r="H412" t="s">
        <v>5018</v>
      </c>
    </row>
    <row r="413" spans="1:8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8" x14ac:dyDescent="0.25">
      <c r="A414" t="s">
        <v>3498</v>
      </c>
      <c r="F414" t="s">
        <v>648</v>
      </c>
      <c r="G414">
        <v>258.62892380967128</v>
      </c>
      <c r="H414" t="s">
        <v>5018</v>
      </c>
    </row>
    <row r="415" spans="1:8" x14ac:dyDescent="0.25">
      <c r="A415" s="13" t="s">
        <v>3499</v>
      </c>
      <c r="B415" s="13"/>
      <c r="C415" s="13"/>
      <c r="D415" s="14"/>
      <c r="F415" t="s">
        <v>366</v>
      </c>
      <c r="G415">
        <v>203.24083921308065</v>
      </c>
      <c r="H415" t="s">
        <v>5018</v>
      </c>
    </row>
    <row r="416" spans="1:8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13" x14ac:dyDescent="0.25">
      <c r="A417" t="s">
        <v>3501</v>
      </c>
      <c r="B417" t="s">
        <v>4098</v>
      </c>
      <c r="F417" t="s">
        <v>658</v>
      </c>
      <c r="G417">
        <v>175.19086999391612</v>
      </c>
      <c r="H417" t="s">
        <v>5018</v>
      </c>
      <c r="I417" t="s">
        <v>5019</v>
      </c>
      <c r="J417" t="s">
        <v>5148</v>
      </c>
      <c r="K417" t="s">
        <v>5149</v>
      </c>
      <c r="L417" t="s">
        <v>5150</v>
      </c>
      <c r="M417" t="s">
        <v>5151</v>
      </c>
    </row>
    <row r="418" spans="1:13" x14ac:dyDescent="0.25">
      <c r="A418" t="s">
        <v>3502</v>
      </c>
      <c r="F418" t="s">
        <v>662</v>
      </c>
      <c r="G418">
        <v>142.19913317271846</v>
      </c>
      <c r="H418" t="s">
        <v>5018</v>
      </c>
    </row>
    <row r="419" spans="1:13" x14ac:dyDescent="0.25">
      <c r="A419" t="s">
        <v>3820</v>
      </c>
      <c r="F419" t="s">
        <v>662</v>
      </c>
      <c r="G419">
        <v>142.19913317271846</v>
      </c>
      <c r="H419" t="s">
        <v>5018</v>
      </c>
    </row>
    <row r="420" spans="1:13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13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13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13" x14ac:dyDescent="0.25">
      <c r="A423" t="s">
        <v>3835</v>
      </c>
      <c r="B423" t="s">
        <v>4098</v>
      </c>
      <c r="F423" t="s">
        <v>1767</v>
      </c>
      <c r="G423">
        <v>207.29678338176126</v>
      </c>
      <c r="H423" t="s">
        <v>5018</v>
      </c>
      <c r="I423" t="s">
        <v>5025</v>
      </c>
      <c r="J423" t="s">
        <v>5152</v>
      </c>
      <c r="K423" t="s">
        <v>5153</v>
      </c>
      <c r="L423" t="s">
        <v>5154</v>
      </c>
      <c r="M423" t="s">
        <v>5155</v>
      </c>
    </row>
    <row r="424" spans="1:13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13" x14ac:dyDescent="0.25">
      <c r="A425" t="s">
        <v>3836</v>
      </c>
      <c r="F425" t="s">
        <v>1771</v>
      </c>
      <c r="G425">
        <v>209.26039417727404</v>
      </c>
      <c r="H425" t="s">
        <v>5018</v>
      </c>
    </row>
    <row r="426" spans="1:13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13" x14ac:dyDescent="0.25">
      <c r="A427" t="s">
        <v>3912</v>
      </c>
      <c r="F427" t="s">
        <v>386</v>
      </c>
      <c r="G427">
        <v>239.31287529825184</v>
      </c>
      <c r="H427" t="s">
        <v>5018</v>
      </c>
    </row>
    <row r="428" spans="1:13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13" x14ac:dyDescent="0.25">
      <c r="A429" t="s">
        <v>3913</v>
      </c>
      <c r="F429" t="s">
        <v>2012</v>
      </c>
      <c r="G429">
        <v>239.18193575062193</v>
      </c>
      <c r="H429" t="s">
        <v>5018</v>
      </c>
    </row>
    <row r="430" spans="1:13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13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13" x14ac:dyDescent="0.25">
      <c r="A432" t="s">
        <v>3840</v>
      </c>
      <c r="F432" t="s">
        <v>662</v>
      </c>
      <c r="G432">
        <v>142.19913317271846</v>
      </c>
      <c r="H432" t="s">
        <v>5018</v>
      </c>
    </row>
    <row r="433" spans="1:8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8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8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8" x14ac:dyDescent="0.25">
      <c r="A436" t="s">
        <v>3842</v>
      </c>
      <c r="F436" t="s">
        <v>1789</v>
      </c>
      <c r="G436">
        <v>201.65362834707489</v>
      </c>
      <c r="H436" t="s">
        <v>5018</v>
      </c>
    </row>
    <row r="437" spans="1:8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8" x14ac:dyDescent="0.25">
      <c r="A438" t="s">
        <v>3906</v>
      </c>
      <c r="F438" t="s">
        <v>1992</v>
      </c>
      <c r="G438">
        <v>210.62062778498193</v>
      </c>
      <c r="H438" t="s">
        <v>5018</v>
      </c>
    </row>
    <row r="439" spans="1:8" x14ac:dyDescent="0.25">
      <c r="A439" t="s">
        <v>3907</v>
      </c>
      <c r="F439" t="s">
        <v>1996</v>
      </c>
      <c r="G439">
        <v>165.18948442535049</v>
      </c>
      <c r="H439" t="s">
        <v>5018</v>
      </c>
    </row>
    <row r="440" spans="1:8" x14ac:dyDescent="0.25">
      <c r="A440" t="s">
        <v>3690</v>
      </c>
      <c r="F440" t="s">
        <v>1306</v>
      </c>
      <c r="G440">
        <v>216.6401827491753</v>
      </c>
      <c r="H440" t="s">
        <v>5018</v>
      </c>
    </row>
    <row r="441" spans="1:8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8" x14ac:dyDescent="0.25">
      <c r="A442" t="s">
        <v>3692</v>
      </c>
      <c r="F442" t="s">
        <v>61</v>
      </c>
      <c r="G442">
        <v>246.305452393107</v>
      </c>
      <c r="H442" t="s">
        <v>5018</v>
      </c>
    </row>
    <row r="443" spans="1:8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8" x14ac:dyDescent="0.25">
      <c r="A444" t="s">
        <v>3769</v>
      </c>
      <c r="F444" t="s">
        <v>1552</v>
      </c>
      <c r="G444">
        <v>233.69226659702082</v>
      </c>
      <c r="H444" t="s">
        <v>5018</v>
      </c>
    </row>
    <row r="445" spans="1:8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8" x14ac:dyDescent="0.25">
      <c r="A446" t="s">
        <v>3767</v>
      </c>
      <c r="F446" t="s">
        <v>332</v>
      </c>
      <c r="G446">
        <v>217.26745661752025</v>
      </c>
      <c r="H446" t="s">
        <v>5018</v>
      </c>
    </row>
    <row r="447" spans="1:8" x14ac:dyDescent="0.25">
      <c r="A447" t="s">
        <v>3770</v>
      </c>
      <c r="F447" t="s">
        <v>1556</v>
      </c>
      <c r="G447">
        <v>178.25388719653785</v>
      </c>
      <c r="H447" t="s">
        <v>5018</v>
      </c>
    </row>
    <row r="448" spans="1:8" x14ac:dyDescent="0.25">
      <c r="A448" t="s">
        <v>3764</v>
      </c>
      <c r="F448" t="s">
        <v>1534</v>
      </c>
      <c r="G448">
        <v>224.69033917394324</v>
      </c>
      <c r="H448" t="s">
        <v>5018</v>
      </c>
    </row>
    <row r="449" spans="1:9" x14ac:dyDescent="0.25">
      <c r="A449" t="s">
        <v>3765</v>
      </c>
      <c r="B449" t="s">
        <v>4102</v>
      </c>
      <c r="F449" t="s">
        <v>1538</v>
      </c>
      <c r="G449">
        <v>227.32468573491923</v>
      </c>
      <c r="H449" t="s">
        <v>5018</v>
      </c>
      <c r="I449" t="s">
        <v>4990</v>
      </c>
    </row>
    <row r="450" spans="1:9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9" x14ac:dyDescent="0.25">
      <c r="A451" t="s">
        <v>3763</v>
      </c>
      <c r="F451" t="s">
        <v>1530</v>
      </c>
      <c r="G451">
        <v>209.63260122855971</v>
      </c>
      <c r="H451" t="s">
        <v>5018</v>
      </c>
    </row>
    <row r="452" spans="1:9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9" x14ac:dyDescent="0.25">
      <c r="A453" t="s">
        <v>3698</v>
      </c>
      <c r="F453" t="s">
        <v>1329</v>
      </c>
      <c r="G453">
        <v>238.30756668047786</v>
      </c>
      <c r="H453" t="s">
        <v>5018</v>
      </c>
    </row>
    <row r="454" spans="1:9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9" x14ac:dyDescent="0.25">
      <c r="A455" t="s">
        <v>3694</v>
      </c>
      <c r="F455" t="s">
        <v>1317</v>
      </c>
      <c r="G455">
        <v>227.30213940146385</v>
      </c>
      <c r="H455" t="s">
        <v>5018</v>
      </c>
    </row>
    <row r="456" spans="1:9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9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9" x14ac:dyDescent="0.25">
      <c r="A458" s="13" t="s">
        <v>3700</v>
      </c>
      <c r="B458" s="13" t="s">
        <v>4102</v>
      </c>
      <c r="C458" s="13"/>
      <c r="D458" s="14"/>
      <c r="F458" t="s">
        <v>1337</v>
      </c>
      <c r="G458">
        <v>246.25909281887067</v>
      </c>
      <c r="H458" t="s">
        <v>5018</v>
      </c>
      <c r="I458" t="s">
        <v>5025</v>
      </c>
    </row>
    <row r="459" spans="1:9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9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9" x14ac:dyDescent="0.25">
      <c r="A461" s="13" t="s">
        <v>3771</v>
      </c>
      <c r="B461" s="13"/>
      <c r="C461" s="13"/>
      <c r="D461" s="14"/>
      <c r="F461" t="s">
        <v>1068</v>
      </c>
      <c r="G461">
        <v>158.19853810028786</v>
      </c>
      <c r="H461" t="s">
        <v>5018</v>
      </c>
    </row>
    <row r="462" spans="1:9" x14ac:dyDescent="0.25">
      <c r="A462" t="s">
        <v>3772</v>
      </c>
      <c r="F462" t="s">
        <v>810</v>
      </c>
      <c r="G462">
        <v>204.26869416431003</v>
      </c>
      <c r="H462" t="s">
        <v>5018</v>
      </c>
    </row>
    <row r="463" spans="1:9" x14ac:dyDescent="0.25">
      <c r="A463" t="s">
        <v>3773</v>
      </c>
      <c r="F463" t="s">
        <v>1564</v>
      </c>
      <c r="G463">
        <v>189.27823135682567</v>
      </c>
      <c r="H463" t="s">
        <v>5018</v>
      </c>
    </row>
    <row r="464" spans="1:9" x14ac:dyDescent="0.25">
      <c r="A464" s="13" t="s">
        <v>3843</v>
      </c>
      <c r="B464" s="13"/>
      <c r="C464" s="13"/>
      <c r="D464" s="14"/>
      <c r="F464" t="s">
        <v>1793</v>
      </c>
      <c r="G464">
        <v>176.25855333995264</v>
      </c>
      <c r="H464" t="s">
        <v>5018</v>
      </c>
    </row>
    <row r="465" spans="1:8" x14ac:dyDescent="0.25">
      <c r="A465" s="13" t="s">
        <v>3844</v>
      </c>
      <c r="B465" s="13"/>
      <c r="C465" s="13"/>
      <c r="D465" s="14"/>
      <c r="F465" t="s">
        <v>1797</v>
      </c>
      <c r="G465">
        <v>224.32404326056005</v>
      </c>
      <c r="H465" t="s">
        <v>5018</v>
      </c>
    </row>
    <row r="466" spans="1:8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5018</v>
      </c>
    </row>
    <row r="467" spans="1:8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5018</v>
      </c>
    </row>
    <row r="468" spans="1:8" x14ac:dyDescent="0.25">
      <c r="A468" s="13" t="s">
        <v>3915</v>
      </c>
      <c r="B468" s="13"/>
      <c r="C468" s="13"/>
      <c r="D468" s="14"/>
      <c r="F468" t="s">
        <v>2018</v>
      </c>
      <c r="G468">
        <v>198.17632083691151</v>
      </c>
      <c r="H468" t="s">
        <v>5018</v>
      </c>
    </row>
    <row r="469" spans="1:8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8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8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8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8" x14ac:dyDescent="0.25">
      <c r="A473" t="s">
        <v>3937</v>
      </c>
      <c r="F473" t="s">
        <v>2089</v>
      </c>
      <c r="G473">
        <v>187.19343989135288</v>
      </c>
      <c r="H473" t="s">
        <v>5018</v>
      </c>
    </row>
    <row r="474" spans="1:8" x14ac:dyDescent="0.25">
      <c r="A474" t="s">
        <v>3859</v>
      </c>
      <c r="F474" t="s">
        <v>1846</v>
      </c>
      <c r="G474">
        <v>245.24131910962248</v>
      </c>
      <c r="H474" t="s">
        <v>5018</v>
      </c>
    </row>
    <row r="475" spans="1:8" x14ac:dyDescent="0.25">
      <c r="A475" t="s">
        <v>3934</v>
      </c>
      <c r="F475" t="s">
        <v>2079</v>
      </c>
      <c r="G475">
        <v>198.28995554904705</v>
      </c>
      <c r="H475" t="s">
        <v>5018</v>
      </c>
    </row>
    <row r="476" spans="1:8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8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8" x14ac:dyDescent="0.25">
      <c r="A478" t="s">
        <v>4011</v>
      </c>
      <c r="F478" t="s">
        <v>758</v>
      </c>
      <c r="G478">
        <v>197.16347031144252</v>
      </c>
      <c r="H478" t="s">
        <v>5018</v>
      </c>
    </row>
    <row r="479" spans="1:8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8" x14ac:dyDescent="0.25">
      <c r="A480" t="s">
        <v>4013</v>
      </c>
      <c r="F480" t="s">
        <v>2313</v>
      </c>
      <c r="G480">
        <v>204.29287531768747</v>
      </c>
      <c r="H480" t="s">
        <v>5018</v>
      </c>
    </row>
    <row r="481" spans="1:13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13" x14ac:dyDescent="0.25">
      <c r="A482" t="s">
        <v>3932</v>
      </c>
      <c r="F482" t="s">
        <v>2071</v>
      </c>
      <c r="G482">
        <v>182.22000989386387</v>
      </c>
      <c r="H482" t="s">
        <v>5018</v>
      </c>
    </row>
    <row r="483" spans="1:13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13" x14ac:dyDescent="0.25">
      <c r="A484" t="s">
        <v>3933</v>
      </c>
      <c r="F484" t="s">
        <v>2075</v>
      </c>
      <c r="G484">
        <v>199.293629346899</v>
      </c>
      <c r="H484" t="s">
        <v>5018</v>
      </c>
    </row>
    <row r="485" spans="1:13" x14ac:dyDescent="0.25">
      <c r="A485" t="s">
        <v>3863</v>
      </c>
      <c r="B485" t="s">
        <v>4098</v>
      </c>
      <c r="F485" t="s">
        <v>940</v>
      </c>
      <c r="G485">
        <v>192.26122385723664</v>
      </c>
      <c r="H485" t="s">
        <v>5018</v>
      </c>
      <c r="I485" t="s">
        <v>5025</v>
      </c>
      <c r="J485" t="s">
        <v>5125</v>
      </c>
      <c r="K485" t="s">
        <v>5156</v>
      </c>
      <c r="L485" t="s">
        <v>5157</v>
      </c>
      <c r="M485" t="s">
        <v>5158</v>
      </c>
    </row>
    <row r="486" spans="1:13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13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13" x14ac:dyDescent="0.25">
      <c r="A488" t="s">
        <v>3931</v>
      </c>
      <c r="F488" t="s">
        <v>2067</v>
      </c>
      <c r="G488">
        <v>231.26598446319846</v>
      </c>
      <c r="H488" t="s">
        <v>5018</v>
      </c>
    </row>
    <row r="489" spans="1:13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13" x14ac:dyDescent="0.25">
      <c r="A490" t="s">
        <v>3866</v>
      </c>
      <c r="F490" t="s">
        <v>1709</v>
      </c>
      <c r="G490">
        <v>144.21501468037002</v>
      </c>
      <c r="H490" t="s">
        <v>5018</v>
      </c>
    </row>
    <row r="491" spans="1:13" x14ac:dyDescent="0.25">
      <c r="A491" t="s">
        <v>3790</v>
      </c>
      <c r="B491" t="s">
        <v>4102</v>
      </c>
      <c r="F491" t="s">
        <v>1618</v>
      </c>
      <c r="G491">
        <v>189.20867858333511</v>
      </c>
      <c r="H491" t="s">
        <v>5018</v>
      </c>
      <c r="I491" t="s">
        <v>4990</v>
      </c>
    </row>
    <row r="492" spans="1:13" x14ac:dyDescent="0.25">
      <c r="A492" t="s">
        <v>3791</v>
      </c>
      <c r="F492" t="s">
        <v>1622</v>
      </c>
      <c r="G492">
        <v>194.61795726769793</v>
      </c>
      <c r="H492" t="s">
        <v>5018</v>
      </c>
    </row>
    <row r="493" spans="1:13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13" x14ac:dyDescent="0.25">
      <c r="A494" t="s">
        <v>3789</v>
      </c>
      <c r="F494" t="s">
        <v>1614</v>
      </c>
      <c r="G494">
        <v>255.74095086746701</v>
      </c>
      <c r="H494" t="s">
        <v>5018</v>
      </c>
    </row>
    <row r="495" spans="1:13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13" x14ac:dyDescent="0.25">
      <c r="A496" t="s">
        <v>3792</v>
      </c>
      <c r="F496" t="s">
        <v>1626</v>
      </c>
      <c r="G496">
        <v>229.27492692459364</v>
      </c>
      <c r="H496" t="s">
        <v>5018</v>
      </c>
    </row>
    <row r="497" spans="1:13" x14ac:dyDescent="0.25">
      <c r="A497" t="s">
        <v>3793</v>
      </c>
      <c r="B497" t="s">
        <v>4098</v>
      </c>
      <c r="F497" t="s">
        <v>1630</v>
      </c>
      <c r="G497">
        <v>228.29016595788602</v>
      </c>
      <c r="H497" t="s">
        <v>5018</v>
      </c>
      <c r="I497" t="s">
        <v>5025</v>
      </c>
      <c r="J497" t="s">
        <v>5159</v>
      </c>
      <c r="K497" t="s">
        <v>5160</v>
      </c>
      <c r="L497" t="s">
        <v>5161</v>
      </c>
      <c r="M497" t="s">
        <v>5162</v>
      </c>
    </row>
    <row r="498" spans="1:13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13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13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13" x14ac:dyDescent="0.25">
      <c r="A501" t="s">
        <v>3795</v>
      </c>
      <c r="B501" t="s">
        <v>4098</v>
      </c>
      <c r="F501" t="s">
        <v>1638</v>
      </c>
      <c r="G501">
        <v>179.21936741950469</v>
      </c>
      <c r="H501" t="s">
        <v>5018</v>
      </c>
      <c r="I501" t="s">
        <v>5025</v>
      </c>
      <c r="J501" t="s">
        <v>5163</v>
      </c>
      <c r="K501" t="s">
        <v>5164</v>
      </c>
      <c r="L501" t="s">
        <v>5165</v>
      </c>
      <c r="M501" t="s">
        <v>5166</v>
      </c>
    </row>
    <row r="502" spans="1:13" x14ac:dyDescent="0.25">
      <c r="A502" t="s">
        <v>3796</v>
      </c>
      <c r="F502" t="s">
        <v>1642</v>
      </c>
      <c r="G502">
        <v>239.14562722002864</v>
      </c>
      <c r="H502" t="s">
        <v>5018</v>
      </c>
    </row>
    <row r="503" spans="1:13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13" x14ac:dyDescent="0.25">
      <c r="A504" t="s">
        <v>3868</v>
      </c>
      <c r="F504" t="s">
        <v>1874</v>
      </c>
      <c r="G504">
        <v>171.28348852254157</v>
      </c>
      <c r="H504" t="s">
        <v>5018</v>
      </c>
    </row>
    <row r="505" spans="1:13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13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13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13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13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13" x14ac:dyDescent="0.25">
      <c r="A510" s="13" t="s">
        <v>4002</v>
      </c>
      <c r="B510" s="13"/>
      <c r="C510" s="13"/>
      <c r="D510" s="14"/>
      <c r="F510" t="s">
        <v>2280</v>
      </c>
      <c r="G510">
        <v>247.2405654217211</v>
      </c>
      <c r="H510" t="s">
        <v>5018</v>
      </c>
    </row>
    <row r="511" spans="1:13" x14ac:dyDescent="0.25">
      <c r="A511" s="13" t="s">
        <v>4007</v>
      </c>
      <c r="B511" s="13" t="s">
        <v>4098</v>
      </c>
      <c r="C511" s="13"/>
      <c r="D511" s="14"/>
      <c r="F511" t="s">
        <v>278</v>
      </c>
      <c r="G511">
        <v>243.26171593422606</v>
      </c>
      <c r="H511" t="s">
        <v>5018</v>
      </c>
      <c r="I511" t="s">
        <v>5025</v>
      </c>
      <c r="J511" t="s">
        <v>5167</v>
      </c>
      <c r="K511" t="s">
        <v>5168</v>
      </c>
      <c r="L511" t="s">
        <v>5169</v>
      </c>
      <c r="M511" t="s">
        <v>5170</v>
      </c>
    </row>
    <row r="512" spans="1:13" x14ac:dyDescent="0.25">
      <c r="A512" t="s">
        <v>4008</v>
      </c>
      <c r="F512" t="s">
        <v>1638</v>
      </c>
      <c r="G512">
        <v>179.21936741950469</v>
      </c>
      <c r="H512" t="s">
        <v>5018</v>
      </c>
    </row>
    <row r="513" spans="1:13" x14ac:dyDescent="0.25">
      <c r="A513" t="s">
        <v>4009</v>
      </c>
      <c r="F513" t="s">
        <v>501</v>
      </c>
      <c r="G513">
        <v>242.29623571125927</v>
      </c>
      <c r="H513" t="s">
        <v>5018</v>
      </c>
    </row>
    <row r="514" spans="1:13" x14ac:dyDescent="0.25">
      <c r="A514" t="s">
        <v>4010</v>
      </c>
      <c r="F514" t="s">
        <v>1771</v>
      </c>
      <c r="G514">
        <v>209.26039417727404</v>
      </c>
      <c r="H514" t="s">
        <v>5018</v>
      </c>
    </row>
    <row r="515" spans="1:13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13" x14ac:dyDescent="0.25">
      <c r="A516" t="s">
        <v>3939</v>
      </c>
      <c r="F516" t="s">
        <v>2095</v>
      </c>
      <c r="G516">
        <v>239.69845195537587</v>
      </c>
      <c r="H516" t="s">
        <v>5018</v>
      </c>
    </row>
    <row r="517" spans="1:13" x14ac:dyDescent="0.25">
      <c r="A517" t="s">
        <v>3940</v>
      </c>
      <c r="F517" t="s">
        <v>41</v>
      </c>
      <c r="G517">
        <v>249.2904476260365</v>
      </c>
      <c r="H517" t="s">
        <v>5018</v>
      </c>
    </row>
    <row r="518" spans="1:13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13" x14ac:dyDescent="0.25">
      <c r="A519" t="s">
        <v>3960</v>
      </c>
      <c r="B519" t="s">
        <v>4098</v>
      </c>
      <c r="F519" t="s">
        <v>2154</v>
      </c>
      <c r="G519">
        <v>237.30025938031486</v>
      </c>
      <c r="H519" t="s">
        <v>5018</v>
      </c>
      <c r="I519" t="s">
        <v>5019</v>
      </c>
      <c r="J519" t="s">
        <v>5171</v>
      </c>
      <c r="K519" t="s">
        <v>5087</v>
      </c>
      <c r="L519" t="s">
        <v>5172</v>
      </c>
      <c r="M519" t="s">
        <v>5173</v>
      </c>
    </row>
    <row r="520" spans="1:13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13" x14ac:dyDescent="0.25">
      <c r="A521" t="s">
        <v>3343</v>
      </c>
      <c r="F521" t="s">
        <v>150</v>
      </c>
      <c r="G521">
        <v>245.32069142639941</v>
      </c>
      <c r="H521" t="s">
        <v>5018</v>
      </c>
    </row>
    <row r="522" spans="1:13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13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13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13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13" x14ac:dyDescent="0.25">
      <c r="A526" t="s">
        <v>3342</v>
      </c>
      <c r="F526" t="s">
        <v>154</v>
      </c>
      <c r="G526">
        <v>151.16286702091091</v>
      </c>
      <c r="H526" t="s">
        <v>5018</v>
      </c>
    </row>
    <row r="527" spans="1:13" x14ac:dyDescent="0.25">
      <c r="A527" t="s">
        <v>3882</v>
      </c>
      <c r="F527" t="s">
        <v>1916</v>
      </c>
      <c r="G527">
        <v>191.29247804455522</v>
      </c>
      <c r="H527" t="s">
        <v>5018</v>
      </c>
    </row>
    <row r="528" spans="1:13" x14ac:dyDescent="0.25">
      <c r="A528" t="s">
        <v>3957</v>
      </c>
      <c r="B528" t="s">
        <v>4098</v>
      </c>
      <c r="F528" t="s">
        <v>2144</v>
      </c>
      <c r="G528">
        <v>205.29981470525402</v>
      </c>
      <c r="H528" t="s">
        <v>5018</v>
      </c>
      <c r="I528" t="s">
        <v>5025</v>
      </c>
      <c r="J528" t="s">
        <v>5174</v>
      </c>
      <c r="K528" t="s">
        <v>5099</v>
      </c>
      <c r="L528" t="s">
        <v>5080</v>
      </c>
      <c r="M528" t="s">
        <v>5175</v>
      </c>
    </row>
    <row r="529" spans="1:13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13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13" x14ac:dyDescent="0.25">
      <c r="A531" t="s">
        <v>3348</v>
      </c>
      <c r="B531" t="s">
        <v>4098</v>
      </c>
      <c r="F531" t="s">
        <v>106</v>
      </c>
      <c r="G531">
        <v>206.1983877029181</v>
      </c>
      <c r="H531" t="s">
        <v>5018</v>
      </c>
      <c r="I531" t="s">
        <v>5025</v>
      </c>
      <c r="J531" t="s">
        <v>5176</v>
      </c>
      <c r="K531" t="s">
        <v>5149</v>
      </c>
      <c r="L531" t="s">
        <v>5177</v>
      </c>
      <c r="M531" t="s">
        <v>5178</v>
      </c>
    </row>
    <row r="532" spans="1:13" x14ac:dyDescent="0.25">
      <c r="A532" t="s">
        <v>4036</v>
      </c>
      <c r="F532" t="s">
        <v>666</v>
      </c>
      <c r="G532">
        <v>236.21557844576395</v>
      </c>
      <c r="H532" t="s">
        <v>5018</v>
      </c>
    </row>
    <row r="533" spans="1:13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13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13" x14ac:dyDescent="0.25">
      <c r="A535" t="s">
        <v>3349</v>
      </c>
      <c r="F535" t="s">
        <v>90</v>
      </c>
      <c r="G535">
        <v>197.19155987020389</v>
      </c>
      <c r="H535" t="s">
        <v>5018</v>
      </c>
    </row>
    <row r="536" spans="1:13" x14ac:dyDescent="0.25">
      <c r="A536" t="s">
        <v>4035</v>
      </c>
      <c r="F536" t="s">
        <v>2384</v>
      </c>
      <c r="G536">
        <v>210.58434945272671</v>
      </c>
      <c r="H536" t="s">
        <v>5018</v>
      </c>
    </row>
    <row r="537" spans="1:13" x14ac:dyDescent="0.25">
      <c r="A537" t="s">
        <v>3350</v>
      </c>
      <c r="F537" t="s">
        <v>73</v>
      </c>
      <c r="G537">
        <v>247.29021335981463</v>
      </c>
      <c r="H537" t="s">
        <v>5018</v>
      </c>
    </row>
    <row r="538" spans="1:13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13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13" x14ac:dyDescent="0.25">
      <c r="A540" t="s">
        <v>3884</v>
      </c>
      <c r="F540" t="s">
        <v>1924</v>
      </c>
      <c r="G540">
        <v>209.20911141925845</v>
      </c>
      <c r="H540" t="s">
        <v>5018</v>
      </c>
    </row>
    <row r="541" spans="1:13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13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13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13" x14ac:dyDescent="0.25">
      <c r="A544" t="s">
        <v>3887</v>
      </c>
      <c r="F544" t="s">
        <v>73</v>
      </c>
      <c r="G544">
        <v>247.29021335981463</v>
      </c>
      <c r="H544" t="s">
        <v>5018</v>
      </c>
    </row>
    <row r="545" spans="1:8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8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8" x14ac:dyDescent="0.25">
      <c r="A547" t="s">
        <v>3890</v>
      </c>
      <c r="F547" t="s">
        <v>1941</v>
      </c>
      <c r="G547">
        <v>150.22120003872507</v>
      </c>
      <c r="H547" t="s">
        <v>5018</v>
      </c>
    </row>
    <row r="548" spans="1:8" x14ac:dyDescent="0.25">
      <c r="A548" t="s">
        <v>3376</v>
      </c>
      <c r="F548" t="s">
        <v>186</v>
      </c>
      <c r="G548">
        <v>147.17746357984413</v>
      </c>
      <c r="H548" t="s">
        <v>5018</v>
      </c>
    </row>
    <row r="549" spans="1:8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8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8" x14ac:dyDescent="0.25">
      <c r="A551" t="s">
        <v>3892</v>
      </c>
      <c r="F551" t="s">
        <v>1949</v>
      </c>
      <c r="G551">
        <v>160.21605442786148</v>
      </c>
      <c r="H551" t="s">
        <v>5018</v>
      </c>
    </row>
    <row r="552" spans="1:8" x14ac:dyDescent="0.25">
      <c r="A552" t="s">
        <v>3375</v>
      </c>
      <c r="F552" t="s">
        <v>190</v>
      </c>
      <c r="G552">
        <v>223.24391759719188</v>
      </c>
      <c r="H552" t="s">
        <v>5018</v>
      </c>
    </row>
    <row r="553" spans="1:8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8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8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8" x14ac:dyDescent="0.25">
      <c r="A556" t="s">
        <v>4027</v>
      </c>
      <c r="F556" t="s">
        <v>2360</v>
      </c>
      <c r="G556">
        <v>221.28030680167907</v>
      </c>
      <c r="H556" t="s">
        <v>5018</v>
      </c>
    </row>
    <row r="557" spans="1:8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8" x14ac:dyDescent="0.25">
      <c r="A558" t="s">
        <v>4033</v>
      </c>
      <c r="F558" t="s">
        <v>2375</v>
      </c>
      <c r="G558">
        <v>247.25365055472207</v>
      </c>
      <c r="H558" t="s">
        <v>5018</v>
      </c>
    </row>
    <row r="559" spans="1:8" x14ac:dyDescent="0.25">
      <c r="A559" t="s">
        <v>3447</v>
      </c>
      <c r="F559" t="s">
        <v>468</v>
      </c>
      <c r="G559">
        <v>217.2619133922143</v>
      </c>
      <c r="H559" t="s">
        <v>5018</v>
      </c>
    </row>
    <row r="560" spans="1:8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8" x14ac:dyDescent="0.25">
      <c r="A561" t="s">
        <v>3448</v>
      </c>
      <c r="F561" t="s">
        <v>472</v>
      </c>
      <c r="G561">
        <v>217.31418410435307</v>
      </c>
      <c r="H561" t="s">
        <v>5018</v>
      </c>
    </row>
    <row r="562" spans="1:8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8" x14ac:dyDescent="0.25">
      <c r="A563" t="s">
        <v>3449</v>
      </c>
      <c r="F563" t="s">
        <v>15</v>
      </c>
      <c r="G563">
        <v>233.30668993989678</v>
      </c>
      <c r="H563" t="s">
        <v>5018</v>
      </c>
    </row>
    <row r="564" spans="1:8" x14ac:dyDescent="0.25">
      <c r="A564" t="s">
        <v>4032</v>
      </c>
      <c r="F564" t="s">
        <v>2375</v>
      </c>
      <c r="G564">
        <v>247.25365055472207</v>
      </c>
      <c r="H564" t="s">
        <v>5018</v>
      </c>
    </row>
    <row r="565" spans="1:8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8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8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8" x14ac:dyDescent="0.25">
      <c r="A568" t="s">
        <v>3964</v>
      </c>
      <c r="F568" t="s">
        <v>2167</v>
      </c>
      <c r="G568">
        <v>152.1939875618549</v>
      </c>
      <c r="H568" t="s">
        <v>5018</v>
      </c>
    </row>
    <row r="569" spans="1:8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8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8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8" x14ac:dyDescent="0.25">
      <c r="A572" t="s">
        <v>3983</v>
      </c>
      <c r="F572" t="s">
        <v>2224</v>
      </c>
      <c r="G572">
        <v>224.25676812266084</v>
      </c>
      <c r="H572" t="s">
        <v>5018</v>
      </c>
    </row>
    <row r="573" spans="1:8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8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8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8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13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13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13" x14ac:dyDescent="0.25">
      <c r="A579" t="s">
        <v>4060</v>
      </c>
      <c r="F579" t="s">
        <v>2455</v>
      </c>
      <c r="G579">
        <v>170.27654913497506</v>
      </c>
      <c r="H579" t="s">
        <v>5018</v>
      </c>
    </row>
    <row r="580" spans="1:13" x14ac:dyDescent="0.25">
      <c r="A580" t="s">
        <v>3986</v>
      </c>
      <c r="F580" t="s">
        <v>2232</v>
      </c>
      <c r="G580">
        <v>223.33601670413785</v>
      </c>
      <c r="H580" t="s">
        <v>5018</v>
      </c>
    </row>
    <row r="581" spans="1:13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13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13" x14ac:dyDescent="0.25">
      <c r="A583" t="s">
        <v>3989</v>
      </c>
      <c r="F583" t="s">
        <v>2239</v>
      </c>
      <c r="G583">
        <v>239.35760005256617</v>
      </c>
      <c r="H583" t="s">
        <v>5018</v>
      </c>
    </row>
    <row r="584" spans="1:13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13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</row>
    <row r="586" spans="1:13" x14ac:dyDescent="0.25">
      <c r="A586" s="13" t="s">
        <v>4056</v>
      </c>
      <c r="B586" s="13" t="s">
        <v>4098</v>
      </c>
      <c r="C586" s="13"/>
      <c r="D586" s="14"/>
      <c r="F586" t="s">
        <v>220</v>
      </c>
      <c r="G586">
        <v>241.2458344265745</v>
      </c>
      <c r="H586" t="s">
        <v>5018</v>
      </c>
      <c r="I586" t="s">
        <v>5025</v>
      </c>
      <c r="J586" t="s">
        <v>5179</v>
      </c>
      <c r="K586" t="s">
        <v>5052</v>
      </c>
      <c r="L586" t="s">
        <v>5180</v>
      </c>
      <c r="M586" t="s">
        <v>5181</v>
      </c>
    </row>
    <row r="587" spans="1:13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13" x14ac:dyDescent="0.25">
      <c r="A588" t="s">
        <v>4058</v>
      </c>
      <c r="F588" t="s">
        <v>2409</v>
      </c>
      <c r="G588">
        <v>237.6460076426317</v>
      </c>
      <c r="H588" t="s">
        <v>5018</v>
      </c>
    </row>
    <row r="589" spans="1:13" x14ac:dyDescent="0.25">
      <c r="A589" t="s">
        <v>4057</v>
      </c>
      <c r="F589" t="s">
        <v>2445</v>
      </c>
      <c r="G589">
        <v>217.27072220723483</v>
      </c>
      <c r="H589" t="s">
        <v>5018</v>
      </c>
    </row>
    <row r="590" spans="1:13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13" x14ac:dyDescent="0.25">
      <c r="A591" t="s">
        <v>4051</v>
      </c>
      <c r="F591" t="s">
        <v>370</v>
      </c>
      <c r="G591">
        <v>248.27823991623683</v>
      </c>
      <c r="H591" t="s">
        <v>5018</v>
      </c>
    </row>
    <row r="592" spans="1:13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13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13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13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13" x14ac:dyDescent="0.25">
      <c r="A596" t="s">
        <v>3470</v>
      </c>
      <c r="F596" t="s">
        <v>513</v>
      </c>
      <c r="G596">
        <v>139.15539671383752</v>
      </c>
      <c r="H596" t="s">
        <v>5018</v>
      </c>
    </row>
    <row r="597" spans="1:13" x14ac:dyDescent="0.25">
      <c r="A597" t="s">
        <v>3391</v>
      </c>
      <c r="F597" t="s">
        <v>110</v>
      </c>
      <c r="G597">
        <v>235.26709581131155</v>
      </c>
      <c r="H597" t="s">
        <v>5018</v>
      </c>
    </row>
    <row r="598" spans="1:13" x14ac:dyDescent="0.25">
      <c r="A598" t="s">
        <v>3392</v>
      </c>
      <c r="F598" t="s">
        <v>98</v>
      </c>
      <c r="G598">
        <v>177.22766706523055</v>
      </c>
      <c r="H598" t="s">
        <v>5018</v>
      </c>
    </row>
    <row r="599" spans="1:13" x14ac:dyDescent="0.25">
      <c r="A599" t="s">
        <v>4083</v>
      </c>
      <c r="F599" t="s">
        <v>2517</v>
      </c>
      <c r="G599">
        <v>249.73640032903401</v>
      </c>
      <c r="H599" t="s">
        <v>5018</v>
      </c>
    </row>
    <row r="600" spans="1:13" x14ac:dyDescent="0.25">
      <c r="A600" t="s">
        <v>3390</v>
      </c>
      <c r="F600" t="s">
        <v>122</v>
      </c>
      <c r="G600">
        <v>205.25998631044683</v>
      </c>
      <c r="H600" t="s">
        <v>5018</v>
      </c>
    </row>
    <row r="601" spans="1:13" x14ac:dyDescent="0.25">
      <c r="A601" t="s">
        <v>3395</v>
      </c>
      <c r="B601" t="s">
        <v>4104</v>
      </c>
      <c r="F601" t="s">
        <v>53</v>
      </c>
      <c r="G601">
        <v>247.31439451319207</v>
      </c>
      <c r="H601" t="s">
        <v>5018</v>
      </c>
      <c r="I601" t="s">
        <v>5024</v>
      </c>
    </row>
    <row r="602" spans="1:13" x14ac:dyDescent="0.25">
      <c r="A602" t="s">
        <v>3396</v>
      </c>
      <c r="F602" t="s">
        <v>41</v>
      </c>
      <c r="G602">
        <v>249.29044762603647</v>
      </c>
      <c r="H602" t="s">
        <v>5018</v>
      </c>
    </row>
    <row r="603" spans="1:13" x14ac:dyDescent="0.25">
      <c r="A603" t="s">
        <v>3393</v>
      </c>
      <c r="F603" t="s">
        <v>82</v>
      </c>
      <c r="G603">
        <v>210.23015071822127</v>
      </c>
      <c r="H603" t="s">
        <v>5018</v>
      </c>
    </row>
    <row r="604" spans="1:13" x14ac:dyDescent="0.25">
      <c r="A604" t="s">
        <v>3394</v>
      </c>
      <c r="F604" t="s">
        <v>65</v>
      </c>
      <c r="G604">
        <v>180.12802165914994</v>
      </c>
      <c r="H604" t="s">
        <v>5018</v>
      </c>
    </row>
    <row r="605" spans="1:13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13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13" x14ac:dyDescent="0.25">
      <c r="A607" t="s">
        <v>3397</v>
      </c>
      <c r="B607" t="s">
        <v>4098</v>
      </c>
      <c r="F607" t="s">
        <v>33</v>
      </c>
      <c r="G607">
        <v>224.25840294258288</v>
      </c>
      <c r="H607" t="s">
        <v>5018</v>
      </c>
      <c r="I607" t="s">
        <v>5019</v>
      </c>
      <c r="J607" t="s">
        <v>5182</v>
      </c>
      <c r="K607" t="s">
        <v>5183</v>
      </c>
      <c r="L607" t="s">
        <v>5184</v>
      </c>
      <c r="M607" t="s">
        <v>5185</v>
      </c>
    </row>
    <row r="608" spans="1:13" x14ac:dyDescent="0.25">
      <c r="A608" t="s">
        <v>3539</v>
      </c>
      <c r="F608" t="s">
        <v>1018</v>
      </c>
      <c r="G608">
        <v>225.20851634682785</v>
      </c>
      <c r="H608" t="s">
        <v>5018</v>
      </c>
    </row>
    <row r="609" spans="1:8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8" x14ac:dyDescent="0.25">
      <c r="A610" t="s">
        <v>3540</v>
      </c>
      <c r="F610" t="s">
        <v>782</v>
      </c>
      <c r="G610">
        <v>228.26961830681969</v>
      </c>
      <c r="H610" t="s">
        <v>5018</v>
      </c>
    </row>
    <row r="611" spans="1:8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8" x14ac:dyDescent="0.25">
      <c r="A612" t="s">
        <v>4085</v>
      </c>
      <c r="F612" t="s">
        <v>77</v>
      </c>
      <c r="G612">
        <v>204.22560017978827</v>
      </c>
      <c r="H612" t="s">
        <v>5018</v>
      </c>
    </row>
    <row r="613" spans="1:8" x14ac:dyDescent="0.25">
      <c r="A613" t="s">
        <v>3538</v>
      </c>
      <c r="F613" t="s">
        <v>464</v>
      </c>
      <c r="G613">
        <v>168.19339248942427</v>
      </c>
      <c r="H613" t="s">
        <v>5018</v>
      </c>
    </row>
    <row r="614" spans="1:8" x14ac:dyDescent="0.25">
      <c r="A614" t="s">
        <v>4084</v>
      </c>
      <c r="F614" t="s">
        <v>1404</v>
      </c>
      <c r="G614">
        <v>187.24143428551125</v>
      </c>
      <c r="H614" t="s">
        <v>5018</v>
      </c>
    </row>
    <row r="615" spans="1:8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8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8" x14ac:dyDescent="0.25">
      <c r="A617" t="s">
        <v>3462</v>
      </c>
      <c r="F617" t="s">
        <v>406</v>
      </c>
      <c r="G617">
        <v>191.23010331629268</v>
      </c>
      <c r="H617" t="s">
        <v>5018</v>
      </c>
    </row>
    <row r="618" spans="1:8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8" x14ac:dyDescent="0.25">
      <c r="A619" t="s">
        <v>3534</v>
      </c>
      <c r="F619" t="s">
        <v>769</v>
      </c>
      <c r="G619">
        <v>203.26338554653606</v>
      </c>
      <c r="H619" t="s">
        <v>5018</v>
      </c>
    </row>
    <row r="620" spans="1:8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8" x14ac:dyDescent="0.25">
      <c r="A621" t="s">
        <v>3465</v>
      </c>
      <c r="F621" t="s">
        <v>535</v>
      </c>
      <c r="G621">
        <v>152.17834032042515</v>
      </c>
      <c r="H621" t="s">
        <v>5018</v>
      </c>
    </row>
    <row r="622" spans="1:8" x14ac:dyDescent="0.25">
      <c r="A622" t="s">
        <v>3466</v>
      </c>
      <c r="F622" t="s">
        <v>539</v>
      </c>
      <c r="G622">
        <v>262.75770911569964</v>
      </c>
      <c r="H622" t="s">
        <v>5018</v>
      </c>
    </row>
    <row r="623" spans="1:8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8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13" x14ac:dyDescent="0.25">
      <c r="A625" t="s">
        <v>3469</v>
      </c>
      <c r="F625" t="s">
        <v>547</v>
      </c>
      <c r="G625">
        <v>155.15480164140689</v>
      </c>
      <c r="H625" t="s">
        <v>5018</v>
      </c>
    </row>
    <row r="626" spans="1:13" x14ac:dyDescent="0.25">
      <c r="A626" t="s">
        <v>3424</v>
      </c>
      <c r="B626" t="s">
        <v>4102</v>
      </c>
      <c r="F626" t="s">
        <v>163</v>
      </c>
      <c r="G626">
        <v>246.26235840858527</v>
      </c>
      <c r="H626" t="s">
        <v>5018</v>
      </c>
      <c r="I626" t="s">
        <v>5186</v>
      </c>
    </row>
    <row r="627" spans="1:13" x14ac:dyDescent="0.25">
      <c r="A627" t="s">
        <v>3425</v>
      </c>
      <c r="F627" t="s">
        <v>158</v>
      </c>
      <c r="G627">
        <v>225.26897583246051</v>
      </c>
      <c r="H627" t="s">
        <v>5018</v>
      </c>
    </row>
    <row r="628" spans="1:13" x14ac:dyDescent="0.25">
      <c r="A628" t="s">
        <v>3423</v>
      </c>
      <c r="B628" t="s">
        <v>4102</v>
      </c>
      <c r="F628" t="s">
        <v>130</v>
      </c>
      <c r="G628">
        <v>248.3024210696143</v>
      </c>
      <c r="H628" t="s">
        <v>5018</v>
      </c>
      <c r="I628" t="s">
        <v>5019</v>
      </c>
    </row>
    <row r="629" spans="1:13" x14ac:dyDescent="0.25">
      <c r="A629" s="13" t="s">
        <v>4078</v>
      </c>
      <c r="B629" s="13" t="s">
        <v>4098</v>
      </c>
      <c r="C629" s="13"/>
      <c r="D629" s="14"/>
      <c r="F629" t="s">
        <v>41</v>
      </c>
      <c r="G629">
        <v>249.2904476260365</v>
      </c>
      <c r="H629" t="s">
        <v>5018</v>
      </c>
      <c r="I629" t="s">
        <v>4990</v>
      </c>
      <c r="J629" t="s">
        <v>5187</v>
      </c>
      <c r="K629" t="s">
        <v>5164</v>
      </c>
      <c r="L629" t="s">
        <v>5188</v>
      </c>
      <c r="M629" t="s">
        <v>5189</v>
      </c>
    </row>
    <row r="630" spans="1:13" x14ac:dyDescent="0.25">
      <c r="A630" t="s">
        <v>4077</v>
      </c>
      <c r="F630" t="s">
        <v>2501</v>
      </c>
      <c r="G630">
        <v>235.27947746302661</v>
      </c>
      <c r="H630" t="s">
        <v>5018</v>
      </c>
    </row>
    <row r="631" spans="1:13" x14ac:dyDescent="0.25">
      <c r="A631" t="s">
        <v>4080</v>
      </c>
      <c r="B631" t="s">
        <v>4102</v>
      </c>
      <c r="F631" t="s">
        <v>49</v>
      </c>
      <c r="G631">
        <v>213.23569360221708</v>
      </c>
      <c r="H631" t="s">
        <v>5018</v>
      </c>
      <c r="I631" t="s">
        <v>4990</v>
      </c>
    </row>
    <row r="632" spans="1:13" x14ac:dyDescent="0.25">
      <c r="A632" t="s">
        <v>4079</v>
      </c>
      <c r="B632" t="s">
        <v>4098</v>
      </c>
      <c r="F632" t="s">
        <v>2507</v>
      </c>
      <c r="G632">
        <v>222.62809809205532</v>
      </c>
      <c r="H632" t="s">
        <v>5018</v>
      </c>
      <c r="I632" t="s">
        <v>5030</v>
      </c>
      <c r="J632" t="s">
        <v>5190</v>
      </c>
      <c r="K632" t="s">
        <v>5114</v>
      </c>
      <c r="L632" t="s">
        <v>5191</v>
      </c>
      <c r="M632" t="s">
        <v>5192</v>
      </c>
    </row>
    <row r="633" spans="1:13" x14ac:dyDescent="0.25">
      <c r="A633" t="s">
        <v>4074</v>
      </c>
      <c r="F633" t="s">
        <v>173</v>
      </c>
      <c r="G633">
        <v>222.2650677683867</v>
      </c>
      <c r="H633" t="s">
        <v>5018</v>
      </c>
    </row>
    <row r="634" spans="1:13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13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13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13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13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13" x14ac:dyDescent="0.25">
      <c r="A639" t="s">
        <v>3496</v>
      </c>
      <c r="B639" t="s">
        <v>4103</v>
      </c>
      <c r="F639" t="s">
        <v>278</v>
      </c>
      <c r="G639">
        <v>243.26171593422606</v>
      </c>
      <c r="H639" t="s">
        <v>5018</v>
      </c>
      <c r="I639" t="s">
        <v>4991</v>
      </c>
    </row>
    <row r="640" spans="1:13" x14ac:dyDescent="0.25">
      <c r="A640" t="s">
        <v>3567</v>
      </c>
      <c r="F640" t="s">
        <v>864</v>
      </c>
      <c r="G640">
        <v>165.23257840987225</v>
      </c>
      <c r="H640" t="s">
        <v>5018</v>
      </c>
    </row>
    <row r="641" spans="1:13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13" x14ac:dyDescent="0.25">
      <c r="A642" t="s">
        <v>4082</v>
      </c>
      <c r="F642" t="s">
        <v>1771</v>
      </c>
      <c r="G642">
        <v>209.26039417727407</v>
      </c>
      <c r="H642" t="s">
        <v>5018</v>
      </c>
    </row>
    <row r="643" spans="1:13" x14ac:dyDescent="0.25">
      <c r="A643" t="s">
        <v>4081</v>
      </c>
      <c r="B643" t="s">
        <v>4104</v>
      </c>
      <c r="F643" t="s">
        <v>818</v>
      </c>
      <c r="G643">
        <v>122.16796522984589</v>
      </c>
      <c r="H643" t="s">
        <v>5018</v>
      </c>
    </row>
    <row r="644" spans="1:13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13" x14ac:dyDescent="0.25">
      <c r="A645" t="s">
        <v>3366</v>
      </c>
      <c r="B645" t="s">
        <v>4098</v>
      </c>
      <c r="F645" t="s">
        <v>142</v>
      </c>
      <c r="G645">
        <v>227.26231100665666</v>
      </c>
      <c r="H645" t="s">
        <v>5018</v>
      </c>
      <c r="I645" t="s">
        <v>5030</v>
      </c>
      <c r="J645" t="s">
        <v>5193</v>
      </c>
      <c r="K645" t="s">
        <v>5194</v>
      </c>
      <c r="L645" t="s">
        <v>5195</v>
      </c>
      <c r="M645" t="s">
        <v>5196</v>
      </c>
    </row>
    <row r="646" spans="1:13" x14ac:dyDescent="0.25">
      <c r="A646" t="s">
        <v>3369</v>
      </c>
      <c r="F646" t="s">
        <v>114</v>
      </c>
      <c r="G646">
        <v>205.66321294151911</v>
      </c>
      <c r="H646" t="s">
        <v>5018</v>
      </c>
    </row>
    <row r="647" spans="1:13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13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13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13" x14ac:dyDescent="0.25">
      <c r="A650" t="s">
        <v>3368</v>
      </c>
      <c r="F650" t="s">
        <v>126</v>
      </c>
      <c r="G650">
        <v>247.6806904265753</v>
      </c>
      <c r="H650" t="s">
        <v>5018</v>
      </c>
    </row>
    <row r="651" spans="1:13" x14ac:dyDescent="0.25">
      <c r="A651" t="s">
        <v>3640</v>
      </c>
      <c r="F651" t="s">
        <v>1144</v>
      </c>
      <c r="G651">
        <v>242.70236001944966</v>
      </c>
      <c r="H651" t="s">
        <v>5018</v>
      </c>
    </row>
    <row r="652" spans="1:13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13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13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13" x14ac:dyDescent="0.25">
      <c r="A655" t="s">
        <v>3372</v>
      </c>
      <c r="F655" t="s">
        <v>69</v>
      </c>
      <c r="G655">
        <v>212.19967265163649</v>
      </c>
      <c r="H655" t="s">
        <v>5018</v>
      </c>
    </row>
    <row r="656" spans="1:13" x14ac:dyDescent="0.25">
      <c r="A656" t="s">
        <v>3438</v>
      </c>
      <c r="F656" t="s">
        <v>434</v>
      </c>
      <c r="G656">
        <v>203.23529598777469</v>
      </c>
      <c r="H656" t="s">
        <v>5018</v>
      </c>
    </row>
    <row r="657" spans="1:13" x14ac:dyDescent="0.25">
      <c r="A657" t="s">
        <v>3439</v>
      </c>
      <c r="F657" t="s">
        <v>438</v>
      </c>
      <c r="G657">
        <v>175.21015073765693</v>
      </c>
      <c r="H657" t="s">
        <v>5018</v>
      </c>
    </row>
    <row r="658" spans="1:13" x14ac:dyDescent="0.25">
      <c r="A658" t="s">
        <v>3440</v>
      </c>
      <c r="F658" t="s">
        <v>442</v>
      </c>
      <c r="G658">
        <v>179.2435485728821</v>
      </c>
      <c r="H658" t="s">
        <v>5018</v>
      </c>
    </row>
    <row r="659" spans="1:13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13" x14ac:dyDescent="0.25">
      <c r="A660" t="s">
        <v>3442</v>
      </c>
      <c r="F660" t="s">
        <v>448</v>
      </c>
      <c r="G660">
        <v>248.30568665932887</v>
      </c>
      <c r="H660" t="s">
        <v>5018</v>
      </c>
    </row>
    <row r="661" spans="1:13" x14ac:dyDescent="0.25">
      <c r="A661" t="s">
        <v>3443</v>
      </c>
      <c r="F661" t="s">
        <v>452</v>
      </c>
      <c r="G661">
        <v>134.13887273182675</v>
      </c>
      <c r="H661" t="s">
        <v>5018</v>
      </c>
    </row>
    <row r="662" spans="1:13" x14ac:dyDescent="0.25">
      <c r="A662" t="s">
        <v>3444</v>
      </c>
      <c r="B662" t="s">
        <v>4098</v>
      </c>
      <c r="F662" t="s">
        <v>456</v>
      </c>
      <c r="G662">
        <v>248.27987473615889</v>
      </c>
      <c r="H662" t="s">
        <v>5018</v>
      </c>
      <c r="I662" t="s">
        <v>5025</v>
      </c>
      <c r="J662" t="s">
        <v>5197</v>
      </c>
      <c r="K662" t="s">
        <v>5114</v>
      </c>
      <c r="L662" t="s">
        <v>5198</v>
      </c>
      <c r="M662" t="s">
        <v>5199</v>
      </c>
    </row>
    <row r="663" spans="1:13" x14ac:dyDescent="0.25">
      <c r="A663" t="s">
        <v>3445</v>
      </c>
      <c r="F663" t="s">
        <v>460</v>
      </c>
      <c r="G663">
        <v>134.13560714211212</v>
      </c>
      <c r="H663" t="s">
        <v>5018</v>
      </c>
    </row>
    <row r="664" spans="1:13" x14ac:dyDescent="0.25">
      <c r="A664" t="s">
        <v>3446</v>
      </c>
      <c r="F664" t="s">
        <v>464</v>
      </c>
      <c r="G664">
        <v>168.19339248942427</v>
      </c>
      <c r="H664" t="s">
        <v>5018</v>
      </c>
    </row>
    <row r="665" spans="1:13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13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13" x14ac:dyDescent="0.25">
      <c r="A667" t="s">
        <v>3401</v>
      </c>
      <c r="F667" t="s">
        <v>169</v>
      </c>
      <c r="G667">
        <v>236.72035581447204</v>
      </c>
      <c r="H667" t="s">
        <v>5018</v>
      </c>
    </row>
    <row r="668" spans="1:13" x14ac:dyDescent="0.25">
      <c r="A668" t="s">
        <v>3471</v>
      </c>
      <c r="F668" t="s">
        <v>553</v>
      </c>
      <c r="G668">
        <v>298.23382648100181</v>
      </c>
      <c r="H668" t="s">
        <v>5018</v>
      </c>
    </row>
    <row r="669" spans="1:13" x14ac:dyDescent="0.25">
      <c r="A669" t="s">
        <v>3472</v>
      </c>
      <c r="F669" t="s">
        <v>557</v>
      </c>
      <c r="G669">
        <v>241.28892841109624</v>
      </c>
      <c r="H669" t="s">
        <v>5018</v>
      </c>
    </row>
    <row r="670" spans="1:13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13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13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9" x14ac:dyDescent="0.25">
      <c r="A673" t="s">
        <v>3543</v>
      </c>
      <c r="F673" t="s">
        <v>792</v>
      </c>
      <c r="G673">
        <v>206.28457567196165</v>
      </c>
      <c r="H673" t="s">
        <v>5018</v>
      </c>
    </row>
    <row r="674" spans="1:9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9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9" x14ac:dyDescent="0.25">
      <c r="A676" t="s">
        <v>3516</v>
      </c>
      <c r="F676" t="s">
        <v>708</v>
      </c>
      <c r="G676">
        <v>230.69162412266164</v>
      </c>
      <c r="H676" t="s">
        <v>5018</v>
      </c>
    </row>
    <row r="677" spans="1:9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9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9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9" x14ac:dyDescent="0.25">
      <c r="A680" t="s">
        <v>3664</v>
      </c>
      <c r="B680" t="s">
        <v>4104</v>
      </c>
      <c r="F680" t="s">
        <v>1219</v>
      </c>
      <c r="G680">
        <v>239.27304690344465</v>
      </c>
      <c r="H680" t="s">
        <v>5018</v>
      </c>
      <c r="I680" t="s">
        <v>5024</v>
      </c>
    </row>
    <row r="681" spans="1:9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9" x14ac:dyDescent="0.25">
      <c r="A682" t="s">
        <v>3589</v>
      </c>
      <c r="F682" t="s">
        <v>934</v>
      </c>
      <c r="G682">
        <v>197.23628867464771</v>
      </c>
      <c r="H682" t="s">
        <v>5018</v>
      </c>
    </row>
    <row r="683" spans="1:9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9" x14ac:dyDescent="0.25">
      <c r="A684" t="s">
        <v>3587</v>
      </c>
      <c r="F684" t="s">
        <v>926</v>
      </c>
      <c r="G684">
        <v>226.29683078368987</v>
      </c>
      <c r="H684" t="s">
        <v>5018</v>
      </c>
    </row>
    <row r="685" spans="1:9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9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9" x14ac:dyDescent="0.25">
      <c r="A687" t="s">
        <v>3586</v>
      </c>
      <c r="B687" t="s">
        <v>4102</v>
      </c>
      <c r="F687" t="s">
        <v>922</v>
      </c>
      <c r="G687">
        <v>258.11168904681432</v>
      </c>
      <c r="H687" t="s">
        <v>5018</v>
      </c>
      <c r="I687" t="s">
        <v>5106</v>
      </c>
    </row>
    <row r="688" spans="1:9" x14ac:dyDescent="0.25">
      <c r="A688" t="s">
        <v>3583</v>
      </c>
      <c r="F688" t="s">
        <v>10</v>
      </c>
      <c r="G688">
        <v>203.19774522855889</v>
      </c>
      <c r="H688" t="s">
        <v>5018</v>
      </c>
    </row>
    <row r="689" spans="1:13" x14ac:dyDescent="0.25">
      <c r="A689" t="s">
        <v>3736</v>
      </c>
      <c r="F689" t="s">
        <v>1446</v>
      </c>
      <c r="G689">
        <v>183.27531158818528</v>
      </c>
      <c r="H689" t="s">
        <v>5018</v>
      </c>
    </row>
    <row r="690" spans="1:13" x14ac:dyDescent="0.25">
      <c r="A690" t="s">
        <v>3584</v>
      </c>
      <c r="F690" t="s">
        <v>840</v>
      </c>
      <c r="G690">
        <v>214.24300090238009</v>
      </c>
      <c r="H690" t="s">
        <v>5018</v>
      </c>
    </row>
    <row r="691" spans="1:13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13" x14ac:dyDescent="0.25">
      <c r="A692" t="s">
        <v>3582</v>
      </c>
      <c r="F692" t="s">
        <v>910</v>
      </c>
      <c r="G692">
        <v>228.27288389653427</v>
      </c>
      <c r="H692" t="s">
        <v>5018</v>
      </c>
    </row>
    <row r="693" spans="1:13" x14ac:dyDescent="0.25">
      <c r="A693" t="s">
        <v>3510</v>
      </c>
      <c r="F693" t="s">
        <v>662</v>
      </c>
      <c r="G693">
        <v>142.19913317271846</v>
      </c>
      <c r="H693" t="s">
        <v>5018</v>
      </c>
    </row>
    <row r="694" spans="1:13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13" x14ac:dyDescent="0.25">
      <c r="A695" t="s">
        <v>3511</v>
      </c>
      <c r="F695" t="s">
        <v>434</v>
      </c>
      <c r="G695">
        <v>203.23529598777469</v>
      </c>
      <c r="H695" t="s">
        <v>5018</v>
      </c>
    </row>
    <row r="696" spans="1:13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13" x14ac:dyDescent="0.25">
      <c r="A697" t="s">
        <v>3513</v>
      </c>
      <c r="F697" t="s">
        <v>696</v>
      </c>
      <c r="G697">
        <v>213.25823993567249</v>
      </c>
      <c r="H697" t="s">
        <v>5018</v>
      </c>
    </row>
    <row r="698" spans="1:13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13" x14ac:dyDescent="0.25">
      <c r="A699" t="s">
        <v>3635</v>
      </c>
      <c r="F699" t="s">
        <v>1130</v>
      </c>
      <c r="G699">
        <v>244.26474691640868</v>
      </c>
      <c r="H699" t="s">
        <v>5018</v>
      </c>
    </row>
    <row r="700" spans="1:13" x14ac:dyDescent="0.25">
      <c r="A700" t="s">
        <v>3636</v>
      </c>
      <c r="F700" t="s">
        <v>61</v>
      </c>
      <c r="G700">
        <v>246.30545239310703</v>
      </c>
      <c r="H700" t="s">
        <v>5018</v>
      </c>
    </row>
    <row r="701" spans="1:13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13" x14ac:dyDescent="0.25">
      <c r="A702" t="s">
        <v>3630</v>
      </c>
      <c r="B702" t="s">
        <v>4098</v>
      </c>
      <c r="F702" t="s">
        <v>1117</v>
      </c>
      <c r="G702">
        <v>225.2496950887197</v>
      </c>
      <c r="H702" t="s">
        <v>5018</v>
      </c>
      <c r="I702" t="s">
        <v>5025</v>
      </c>
      <c r="J702" t="s">
        <v>5200</v>
      </c>
      <c r="K702" t="s">
        <v>5079</v>
      </c>
      <c r="L702" t="s">
        <v>5154</v>
      </c>
      <c r="M702" t="s">
        <v>5201</v>
      </c>
    </row>
    <row r="703" spans="1:13" x14ac:dyDescent="0.25">
      <c r="A703" t="s">
        <v>3631</v>
      </c>
      <c r="F703" t="s">
        <v>1120</v>
      </c>
      <c r="G703">
        <v>203.24410480279528</v>
      </c>
      <c r="H703" t="s">
        <v>5018</v>
      </c>
    </row>
    <row r="704" spans="1:13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9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9" x14ac:dyDescent="0.25">
      <c r="A706" t="s">
        <v>3616</v>
      </c>
      <c r="F706" t="s">
        <v>1068</v>
      </c>
      <c r="G706">
        <v>158.19853810028786</v>
      </c>
      <c r="H706" t="s">
        <v>5018</v>
      </c>
    </row>
    <row r="707" spans="1:9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9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9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9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9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9" x14ac:dyDescent="0.25">
      <c r="A712" t="s">
        <v>3493</v>
      </c>
      <c r="F712" t="s">
        <v>632</v>
      </c>
      <c r="G712">
        <v>150.17810605420328</v>
      </c>
      <c r="H712" t="s">
        <v>5018</v>
      </c>
    </row>
    <row r="713" spans="1:9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9" x14ac:dyDescent="0.25">
      <c r="A714" t="s">
        <v>3687</v>
      </c>
      <c r="B714" t="s">
        <v>4102</v>
      </c>
      <c r="F714" t="s">
        <v>1296</v>
      </c>
      <c r="G714">
        <v>215.22776186908771</v>
      </c>
      <c r="H714" t="s">
        <v>5018</v>
      </c>
      <c r="I714" t="s">
        <v>5106</v>
      </c>
    </row>
    <row r="715" spans="1:9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9" x14ac:dyDescent="0.25">
      <c r="A716" t="s">
        <v>3414</v>
      </c>
      <c r="F716" t="s">
        <v>94</v>
      </c>
      <c r="G716">
        <v>235.11059861501087</v>
      </c>
      <c r="H716" t="s">
        <v>5018</v>
      </c>
    </row>
    <row r="717" spans="1:9" x14ac:dyDescent="0.25">
      <c r="A717" t="s">
        <v>3417</v>
      </c>
      <c r="F717" t="s">
        <v>49</v>
      </c>
      <c r="G717">
        <v>213.23569360221711</v>
      </c>
      <c r="H717" t="s">
        <v>5018</v>
      </c>
    </row>
    <row r="718" spans="1:9" x14ac:dyDescent="0.25">
      <c r="A718" t="s">
        <v>3418</v>
      </c>
      <c r="F718" t="s">
        <v>37</v>
      </c>
      <c r="G718">
        <v>225.26571024274588</v>
      </c>
      <c r="H718" t="s">
        <v>5018</v>
      </c>
    </row>
    <row r="719" spans="1:9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9" x14ac:dyDescent="0.25">
      <c r="A720" t="s">
        <v>3565</v>
      </c>
      <c r="F720" t="s">
        <v>856</v>
      </c>
      <c r="G720">
        <v>221.27540639204244</v>
      </c>
      <c r="H720" t="s">
        <v>5018</v>
      </c>
    </row>
    <row r="721" spans="1:13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13" x14ac:dyDescent="0.25">
      <c r="A722" t="s">
        <v>3566</v>
      </c>
      <c r="F722" t="s">
        <v>860</v>
      </c>
      <c r="G722">
        <v>200.2562118927477</v>
      </c>
      <c r="H722" t="s">
        <v>5018</v>
      </c>
    </row>
    <row r="723" spans="1:13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13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13" x14ac:dyDescent="0.25">
      <c r="A725" t="s">
        <v>3760</v>
      </c>
      <c r="F725" t="s">
        <v>1521</v>
      </c>
      <c r="G725">
        <v>173.1668224869133</v>
      </c>
      <c r="H725" t="s">
        <v>5018</v>
      </c>
    </row>
    <row r="726" spans="1:13" x14ac:dyDescent="0.25">
      <c r="A726" t="s">
        <v>3422</v>
      </c>
      <c r="B726" t="s">
        <v>4098</v>
      </c>
      <c r="F726" t="s">
        <v>10</v>
      </c>
      <c r="G726">
        <v>203.19774522855892</v>
      </c>
      <c r="H726" t="s">
        <v>5018</v>
      </c>
      <c r="I726" t="s">
        <v>5025</v>
      </c>
      <c r="J726" t="s">
        <v>5202</v>
      </c>
      <c r="K726" t="s">
        <v>5114</v>
      </c>
      <c r="L726" t="s">
        <v>5203</v>
      </c>
      <c r="M726" t="s">
        <v>5114</v>
      </c>
    </row>
    <row r="727" spans="1:13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13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13" x14ac:dyDescent="0.25">
      <c r="A729" t="s">
        <v>3419</v>
      </c>
      <c r="F729" t="s">
        <v>29</v>
      </c>
      <c r="G729">
        <v>233.26849636501169</v>
      </c>
      <c r="H729" t="s">
        <v>5018</v>
      </c>
    </row>
    <row r="730" spans="1:13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13" x14ac:dyDescent="0.25">
      <c r="A731" t="s">
        <v>3420</v>
      </c>
      <c r="F731" t="s">
        <v>20</v>
      </c>
      <c r="G731">
        <v>237.27380059134606</v>
      </c>
      <c r="H731" t="s">
        <v>5018</v>
      </c>
    </row>
    <row r="732" spans="1:13" x14ac:dyDescent="0.25">
      <c r="A732" t="s">
        <v>3562</v>
      </c>
      <c r="F732" t="s">
        <v>1037</v>
      </c>
      <c r="G732">
        <v>217.22436263299849</v>
      </c>
      <c r="H732" t="s">
        <v>5018</v>
      </c>
    </row>
    <row r="733" spans="1:13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13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13" x14ac:dyDescent="0.25">
      <c r="A735" t="s">
        <v>3560</v>
      </c>
      <c r="F735" t="s">
        <v>840</v>
      </c>
      <c r="G735">
        <v>214.24300090238009</v>
      </c>
      <c r="H735" t="s">
        <v>5018</v>
      </c>
    </row>
    <row r="736" spans="1:13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9" x14ac:dyDescent="0.25">
      <c r="A737" t="s">
        <v>3486</v>
      </c>
      <c r="F737" t="s">
        <v>610</v>
      </c>
      <c r="G737">
        <v>230.28549981447125</v>
      </c>
      <c r="H737" t="s">
        <v>5018</v>
      </c>
    </row>
    <row r="738" spans="1:9" x14ac:dyDescent="0.25">
      <c r="A738" t="s">
        <v>3487</v>
      </c>
      <c r="F738" t="s">
        <v>569</v>
      </c>
      <c r="G738">
        <v>180.16103440169053</v>
      </c>
      <c r="H738" t="s">
        <v>5018</v>
      </c>
    </row>
    <row r="739" spans="1:9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9" x14ac:dyDescent="0.25">
      <c r="A740" t="s">
        <v>3489</v>
      </c>
      <c r="F740" t="s">
        <v>620</v>
      </c>
      <c r="G740">
        <v>201.69345674188202</v>
      </c>
      <c r="H740" t="s">
        <v>5018</v>
      </c>
    </row>
    <row r="741" spans="1:9" x14ac:dyDescent="0.25">
      <c r="A741" t="s">
        <v>3490</v>
      </c>
      <c r="F741" t="s">
        <v>41</v>
      </c>
      <c r="G741">
        <v>249.29044762603647</v>
      </c>
      <c r="H741" t="s">
        <v>5018</v>
      </c>
    </row>
    <row r="742" spans="1:9" x14ac:dyDescent="0.25">
      <c r="A742" t="s">
        <v>3491</v>
      </c>
      <c r="F742" t="s">
        <v>10</v>
      </c>
      <c r="G742">
        <v>203.19774522855889</v>
      </c>
      <c r="H742" t="s">
        <v>5018</v>
      </c>
    </row>
    <row r="743" spans="1:9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9" x14ac:dyDescent="0.25">
      <c r="A744" t="s">
        <v>3832</v>
      </c>
      <c r="F744" t="s">
        <v>1757</v>
      </c>
      <c r="G744">
        <v>229.27264928900226</v>
      </c>
      <c r="H744" t="s">
        <v>5018</v>
      </c>
    </row>
    <row r="745" spans="1:9" x14ac:dyDescent="0.25">
      <c r="A745" t="s">
        <v>3833</v>
      </c>
      <c r="F745" t="s">
        <v>926</v>
      </c>
      <c r="G745">
        <v>226.29683078368984</v>
      </c>
      <c r="H745" t="s">
        <v>5018</v>
      </c>
    </row>
    <row r="746" spans="1:9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9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9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9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9" x14ac:dyDescent="0.25">
      <c r="A750" t="s">
        <v>3654</v>
      </c>
      <c r="F750" t="s">
        <v>1130</v>
      </c>
      <c r="G750">
        <v>244.26474691640865</v>
      </c>
      <c r="H750" t="s">
        <v>5018</v>
      </c>
    </row>
    <row r="751" spans="1:9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9" x14ac:dyDescent="0.25">
      <c r="A752" t="s">
        <v>3733</v>
      </c>
      <c r="B752" t="s">
        <v>4102</v>
      </c>
      <c r="F752" t="s">
        <v>1436</v>
      </c>
      <c r="G752">
        <v>243.25845034451146</v>
      </c>
      <c r="H752" t="s">
        <v>5018</v>
      </c>
      <c r="I752" t="s">
        <v>5204</v>
      </c>
    </row>
    <row r="753" spans="1:13" x14ac:dyDescent="0.25">
      <c r="A753" t="s">
        <v>3734</v>
      </c>
      <c r="F753" t="s">
        <v>1440</v>
      </c>
      <c r="G753">
        <v>325.61404788882646</v>
      </c>
      <c r="H753" t="s">
        <v>5018</v>
      </c>
    </row>
    <row r="754" spans="1:13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13" x14ac:dyDescent="0.25">
      <c r="A755" s="13" t="s">
        <v>3728</v>
      </c>
      <c r="B755" s="13"/>
      <c r="C755" s="13"/>
      <c r="D755" s="14"/>
      <c r="F755" t="s">
        <v>926</v>
      </c>
      <c r="G755">
        <v>226.29683078368987</v>
      </c>
      <c r="H755" t="s">
        <v>5018</v>
      </c>
    </row>
    <row r="756" spans="1:13" x14ac:dyDescent="0.25">
      <c r="A756" t="s">
        <v>3726</v>
      </c>
      <c r="F756" t="s">
        <v>1404</v>
      </c>
      <c r="G756">
        <v>187.24143428551125</v>
      </c>
      <c r="H756" t="s">
        <v>5018</v>
      </c>
    </row>
    <row r="757" spans="1:13" x14ac:dyDescent="0.25">
      <c r="A757" t="s">
        <v>3592</v>
      </c>
      <c r="B757" t="s">
        <v>4102</v>
      </c>
      <c r="F757" t="s">
        <v>1049</v>
      </c>
      <c r="G757">
        <v>246.23753443953848</v>
      </c>
      <c r="H757" t="s">
        <v>5018</v>
      </c>
      <c r="I757" t="s">
        <v>4990</v>
      </c>
    </row>
    <row r="758" spans="1:13" x14ac:dyDescent="0.25">
      <c r="A758" t="s">
        <v>3731</v>
      </c>
      <c r="B758" t="s">
        <v>4098</v>
      </c>
      <c r="F758" t="s">
        <v>1333</v>
      </c>
      <c r="G758">
        <v>199.25217018229927</v>
      </c>
      <c r="H758" t="s">
        <v>5018</v>
      </c>
      <c r="I758" t="s">
        <v>5030</v>
      </c>
      <c r="J758" t="s">
        <v>5205</v>
      </c>
      <c r="K758" t="s">
        <v>5206</v>
      </c>
      <c r="L758" t="s">
        <v>5207</v>
      </c>
      <c r="M758" t="s">
        <v>5208</v>
      </c>
    </row>
    <row r="759" spans="1:13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13" x14ac:dyDescent="0.25">
      <c r="A760" t="s">
        <v>3732</v>
      </c>
      <c r="F760" t="s">
        <v>724</v>
      </c>
      <c r="G760">
        <v>234.29471649631901</v>
      </c>
      <c r="H760" t="s">
        <v>5018</v>
      </c>
    </row>
    <row r="761" spans="1:13" x14ac:dyDescent="0.25">
      <c r="A761" t="s">
        <v>3729</v>
      </c>
      <c r="F761" t="s">
        <v>1426</v>
      </c>
      <c r="G761">
        <v>189.23676814209648</v>
      </c>
      <c r="H761" t="s">
        <v>5018</v>
      </c>
    </row>
    <row r="762" spans="1:13" x14ac:dyDescent="0.25">
      <c r="A762" t="s">
        <v>3591</v>
      </c>
      <c r="F762" t="s">
        <v>940</v>
      </c>
      <c r="G762">
        <v>192.26122385723664</v>
      </c>
      <c r="H762" t="s">
        <v>5018</v>
      </c>
    </row>
    <row r="763" spans="1:13" x14ac:dyDescent="0.25">
      <c r="A763" t="s">
        <v>3730</v>
      </c>
      <c r="F763" t="s">
        <v>482</v>
      </c>
      <c r="G763">
        <v>193.19962524970788</v>
      </c>
      <c r="H763" t="s">
        <v>5018</v>
      </c>
    </row>
    <row r="764" spans="1:13" x14ac:dyDescent="0.25">
      <c r="A764" t="s">
        <v>3519</v>
      </c>
      <c r="F764" t="s">
        <v>716</v>
      </c>
      <c r="G764">
        <v>221.21303166377987</v>
      </c>
      <c r="H764" t="s">
        <v>5018</v>
      </c>
    </row>
    <row r="765" spans="1:13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13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13" x14ac:dyDescent="0.25">
      <c r="A767" t="s">
        <v>3521</v>
      </c>
      <c r="F767" t="s">
        <v>724</v>
      </c>
      <c r="G767">
        <v>234.29471649631901</v>
      </c>
      <c r="H767" t="s">
        <v>5018</v>
      </c>
    </row>
    <row r="768" spans="1:13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vPadzXbLhVp2oZWu2qyIQESvbsdG9lp18q6OBcpOMgu8TIHfwfuHFAglLzfxnZfKpUZj1TOiwIBtqEyfIZooGg==" saltValue="G2uWEor8Ei+UZ6ijjsIP6A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D250"/>
  <sheetViews>
    <sheetView workbookViewId="0">
      <selection sqref="A1:XFD1048576"/>
    </sheetView>
  </sheetViews>
  <sheetFormatPr defaultRowHeight="15" x14ac:dyDescent="0.25"/>
  <sheetData>
    <row r="1" spans="1:30" s="68" customFormat="1" ht="15.75" thickBot="1" x14ac:dyDescent="0.3">
      <c r="A1" s="67" t="s">
        <v>3330</v>
      </c>
      <c r="B1" s="68">
        <f>VLOOKUP(A1,[1]Sheet1!B:C,2,0)</f>
        <v>6.76</v>
      </c>
      <c r="G1" s="68" t="s">
        <v>3334</v>
      </c>
      <c r="H1" s="68">
        <f>VLOOKUP(G1,[1]Sheet1!B:C,2,0)</f>
        <v>7.58</v>
      </c>
      <c r="M1" s="68" t="s">
        <v>3348</v>
      </c>
      <c r="N1" s="68">
        <f>VLOOKUP(M1,[1]Sheet1!B:C,2,0)</f>
        <v>7.6</v>
      </c>
      <c r="S1" s="68" t="s">
        <v>3361</v>
      </c>
      <c r="T1" s="68">
        <f>VLOOKUP(S1,[1]Sheet1!B:C,2,0)</f>
        <v>6.9</v>
      </c>
      <c r="Y1" s="68" t="s">
        <v>3364</v>
      </c>
      <c r="Z1" s="68">
        <f>VLOOKUP(Y1,[1]Sheet1!B:C,2,0)</f>
        <v>2.2000000000000002</v>
      </c>
    </row>
    <row r="2" spans="1:30" ht="15.75" thickBot="1" x14ac:dyDescent="0.3">
      <c r="A2" t="s">
        <v>4991</v>
      </c>
      <c r="F2" s="69"/>
      <c r="G2" t="s">
        <v>4991</v>
      </c>
      <c r="L2" s="69"/>
      <c r="M2" t="s">
        <v>4991</v>
      </c>
      <c r="R2" s="69"/>
      <c r="S2" t="s">
        <v>4991</v>
      </c>
      <c r="X2" s="69"/>
      <c r="Y2" t="s">
        <v>4991</v>
      </c>
      <c r="AD2" s="69"/>
    </row>
    <row r="3" spans="1:30" x14ac:dyDescent="0.25">
      <c r="A3" s="82" t="s">
        <v>5209</v>
      </c>
      <c r="B3" s="83"/>
      <c r="C3" s="83"/>
      <c r="D3" s="83"/>
      <c r="E3" s="84"/>
      <c r="F3" s="69"/>
      <c r="G3" s="82" t="s">
        <v>5209</v>
      </c>
      <c r="H3" s="83"/>
      <c r="I3" s="83"/>
      <c r="J3" s="83"/>
      <c r="K3" s="84"/>
      <c r="L3" s="69"/>
      <c r="M3" s="82" t="s">
        <v>5209</v>
      </c>
      <c r="N3" s="83"/>
      <c r="O3" s="83"/>
      <c r="P3" s="83"/>
      <c r="Q3" s="84"/>
      <c r="R3" s="69"/>
      <c r="S3" s="82" t="s">
        <v>5209</v>
      </c>
      <c r="T3" s="83"/>
      <c r="U3" s="83"/>
      <c r="V3" s="83"/>
      <c r="W3" s="84"/>
      <c r="X3" s="69"/>
      <c r="Y3" s="82" t="s">
        <v>5209</v>
      </c>
      <c r="Z3" s="83"/>
      <c r="AA3" s="83"/>
      <c r="AB3" s="83"/>
      <c r="AC3" s="84"/>
      <c r="AD3" s="69"/>
    </row>
    <row r="4" spans="1:30" x14ac:dyDescent="0.25">
      <c r="A4" s="19" t="s">
        <v>5210</v>
      </c>
      <c r="B4" t="s">
        <v>5211</v>
      </c>
      <c r="C4" t="s">
        <v>5212</v>
      </c>
      <c r="D4" t="s">
        <v>5213</v>
      </c>
      <c r="E4" s="44" t="s">
        <v>5214</v>
      </c>
      <c r="F4" s="69"/>
      <c r="G4" s="19" t="s">
        <v>5210</v>
      </c>
      <c r="H4" t="s">
        <v>5211</v>
      </c>
      <c r="I4" t="s">
        <v>5212</v>
      </c>
      <c r="J4" t="s">
        <v>5213</v>
      </c>
      <c r="K4" s="44" t="s">
        <v>5214</v>
      </c>
      <c r="L4" s="69"/>
      <c r="M4" s="19" t="s">
        <v>5210</v>
      </c>
      <c r="N4" t="s">
        <v>5211</v>
      </c>
      <c r="O4" t="s">
        <v>5212</v>
      </c>
      <c r="P4" t="s">
        <v>5213</v>
      </c>
      <c r="Q4" s="44" t="s">
        <v>5214</v>
      </c>
      <c r="R4" s="69"/>
      <c r="S4" s="19" t="s">
        <v>5210</v>
      </c>
      <c r="T4" t="s">
        <v>5211</v>
      </c>
      <c r="U4" t="s">
        <v>5212</v>
      </c>
      <c r="V4" t="s">
        <v>5213</v>
      </c>
      <c r="W4" s="44" t="s">
        <v>5214</v>
      </c>
      <c r="X4" s="69"/>
      <c r="Y4" s="19" t="s">
        <v>5210</v>
      </c>
      <c r="Z4" t="s">
        <v>5211</v>
      </c>
      <c r="AA4" t="s">
        <v>5212</v>
      </c>
      <c r="AB4" t="s">
        <v>5213</v>
      </c>
      <c r="AC4" s="44" t="s">
        <v>5214</v>
      </c>
      <c r="AD4" s="69"/>
    </row>
    <row r="5" spans="1:30" ht="15.75" thickBot="1" x14ac:dyDescent="0.3">
      <c r="A5" s="70" t="s">
        <v>5215</v>
      </c>
      <c r="B5" s="50">
        <v>114250997653.33</v>
      </c>
      <c r="C5" s="50">
        <v>5.1437999999999997</v>
      </c>
      <c r="D5" s="50">
        <v>0</v>
      </c>
      <c r="E5" s="51">
        <v>6.7549000000000001</v>
      </c>
      <c r="F5" s="69"/>
      <c r="G5" s="70" t="s">
        <v>5215</v>
      </c>
      <c r="H5" s="50">
        <v>260780491032</v>
      </c>
      <c r="I5" s="50">
        <v>11.7407</v>
      </c>
      <c r="J5" s="50">
        <v>0</v>
      </c>
      <c r="K5" s="51">
        <v>7.5773000000000001</v>
      </c>
      <c r="L5" s="69"/>
      <c r="M5" s="70" t="s">
        <v>5216</v>
      </c>
      <c r="N5" s="50">
        <v>235037835264</v>
      </c>
      <c r="O5" s="50">
        <v>1</v>
      </c>
      <c r="P5" s="50">
        <v>0</v>
      </c>
      <c r="Q5" s="51">
        <v>7.5876999999999999</v>
      </c>
      <c r="R5" s="69"/>
      <c r="S5" s="70" t="s">
        <v>5216</v>
      </c>
      <c r="T5" s="50">
        <v>295842981888</v>
      </c>
      <c r="U5" s="50">
        <v>1</v>
      </c>
      <c r="V5" s="50">
        <v>0</v>
      </c>
      <c r="W5" s="51">
        <v>6.8863000000000003</v>
      </c>
      <c r="X5" s="69"/>
      <c r="Y5" s="70" t="s">
        <v>5215</v>
      </c>
      <c r="Z5" s="50">
        <v>1059838221312</v>
      </c>
      <c r="AA5" s="50">
        <v>3.5823999999999998</v>
      </c>
      <c r="AB5" s="50">
        <v>0</v>
      </c>
      <c r="AC5" s="51">
        <v>2.1945999999999999</v>
      </c>
      <c r="AD5" s="69"/>
    </row>
    <row r="6" spans="1:30" x14ac:dyDescent="0.25">
      <c r="A6" s="82" t="s">
        <v>5217</v>
      </c>
      <c r="B6" s="83"/>
      <c r="C6" s="83"/>
      <c r="D6" s="83"/>
      <c r="E6" s="84"/>
      <c r="F6" s="69"/>
      <c r="G6" s="82" t="s">
        <v>5217</v>
      </c>
      <c r="H6" s="83"/>
      <c r="I6" s="83"/>
      <c r="J6" s="83"/>
      <c r="K6" s="84"/>
      <c r="L6" s="69"/>
      <c r="M6" s="82" t="s">
        <v>5217</v>
      </c>
      <c r="N6" s="83"/>
      <c r="O6" s="83"/>
      <c r="P6" s="83"/>
      <c r="Q6" s="84"/>
      <c r="R6" s="69"/>
      <c r="S6" s="82" t="s">
        <v>5217</v>
      </c>
      <c r="T6" s="83"/>
      <c r="U6" s="83"/>
      <c r="V6" s="83"/>
      <c r="W6" s="84"/>
      <c r="X6" s="69"/>
      <c r="Y6" s="82" t="s">
        <v>5217</v>
      </c>
      <c r="Z6" s="83"/>
      <c r="AA6" s="83"/>
      <c r="AB6" s="83"/>
      <c r="AC6" s="84"/>
      <c r="AD6" s="69"/>
    </row>
    <row r="7" spans="1:30" x14ac:dyDescent="0.25">
      <c r="A7" s="19" t="s">
        <v>5210</v>
      </c>
      <c r="B7" t="s">
        <v>5211</v>
      </c>
      <c r="C7" t="s">
        <v>5212</v>
      </c>
      <c r="D7" t="s">
        <v>5213</v>
      </c>
      <c r="E7" s="44" t="s">
        <v>5214</v>
      </c>
      <c r="F7" s="69"/>
      <c r="G7" s="19" t="s">
        <v>5210</v>
      </c>
      <c r="H7" t="s">
        <v>5211</v>
      </c>
      <c r="I7" t="s">
        <v>5212</v>
      </c>
      <c r="J7" t="s">
        <v>5213</v>
      </c>
      <c r="K7" s="44" t="s">
        <v>5214</v>
      </c>
      <c r="L7" s="69"/>
      <c r="M7" s="19" t="s">
        <v>5210</v>
      </c>
      <c r="N7" t="s">
        <v>5211</v>
      </c>
      <c r="O7" t="s">
        <v>5212</v>
      </c>
      <c r="P7" t="s">
        <v>5213</v>
      </c>
      <c r="Q7" s="44" t="s">
        <v>5214</v>
      </c>
      <c r="R7" s="69"/>
      <c r="S7" s="19" t="s">
        <v>5210</v>
      </c>
      <c r="T7" t="s">
        <v>5211</v>
      </c>
      <c r="U7" t="s">
        <v>5212</v>
      </c>
      <c r="V7" t="s">
        <v>5213</v>
      </c>
      <c r="W7" s="44" t="s">
        <v>5214</v>
      </c>
      <c r="X7" s="69"/>
      <c r="Y7" s="19" t="s">
        <v>5210</v>
      </c>
      <c r="Z7" t="s">
        <v>5211</v>
      </c>
      <c r="AA7" t="s">
        <v>5212</v>
      </c>
      <c r="AB7" t="s">
        <v>5213</v>
      </c>
      <c r="AC7" s="44" t="s">
        <v>5214</v>
      </c>
      <c r="AD7" s="69"/>
    </row>
    <row r="8" spans="1:30" ht="15.75" thickBot="1" x14ac:dyDescent="0.3">
      <c r="A8" s="70" t="s">
        <v>5215</v>
      </c>
      <c r="B8" s="50">
        <v>114201220401.28999</v>
      </c>
      <c r="C8" s="50">
        <v>9.8971999999999998</v>
      </c>
      <c r="D8" s="50">
        <v>0</v>
      </c>
      <c r="E8" s="51">
        <v>6.758</v>
      </c>
      <c r="F8" s="69"/>
      <c r="G8" s="70" t="s">
        <v>5215</v>
      </c>
      <c r="H8" s="50">
        <v>234234162360.51999</v>
      </c>
      <c r="I8" s="50">
        <v>20.299800000000001</v>
      </c>
      <c r="J8" s="50">
        <v>0</v>
      </c>
      <c r="K8" s="51">
        <v>7.5763999999999996</v>
      </c>
      <c r="L8" s="69"/>
      <c r="M8" s="70" t="s">
        <v>5216</v>
      </c>
      <c r="N8" s="50">
        <v>232974160384</v>
      </c>
      <c r="O8" s="50">
        <v>1</v>
      </c>
      <c r="P8" s="50">
        <v>0</v>
      </c>
      <c r="Q8" s="51">
        <v>7.5887000000000002</v>
      </c>
      <c r="R8" s="69"/>
      <c r="S8" s="70" t="s">
        <v>5216</v>
      </c>
      <c r="T8" s="50">
        <v>276972922368</v>
      </c>
      <c r="U8" s="50">
        <v>1</v>
      </c>
      <c r="V8" s="50">
        <v>0</v>
      </c>
      <c r="W8" s="51">
        <v>6.8871000000000002</v>
      </c>
      <c r="X8" s="69"/>
      <c r="Y8" s="70" t="s">
        <v>5215</v>
      </c>
      <c r="Z8" s="50">
        <v>1162061261824</v>
      </c>
      <c r="AA8" s="50">
        <v>4.1955999999999998</v>
      </c>
      <c r="AB8" s="50">
        <v>0</v>
      </c>
      <c r="AC8" s="51">
        <v>2.1974</v>
      </c>
      <c r="AD8" s="69"/>
    </row>
    <row r="9" spans="1:30" x14ac:dyDescent="0.25">
      <c r="A9" s="82" t="s">
        <v>5218</v>
      </c>
      <c r="B9" s="83"/>
      <c r="C9" s="83"/>
      <c r="D9" s="83"/>
      <c r="E9" s="84"/>
      <c r="F9" s="69"/>
      <c r="G9" s="82" t="s">
        <v>5218</v>
      </c>
      <c r="H9" s="83"/>
      <c r="I9" s="83"/>
      <c r="J9" s="83"/>
      <c r="K9" s="84"/>
      <c r="L9" s="69"/>
      <c r="M9" s="82" t="s">
        <v>5218</v>
      </c>
      <c r="N9" s="83"/>
      <c r="O9" s="83"/>
      <c r="P9" s="83"/>
      <c r="Q9" s="84"/>
      <c r="R9" s="69"/>
      <c r="S9" s="82" t="s">
        <v>5218</v>
      </c>
      <c r="T9" s="83"/>
      <c r="U9" s="83"/>
      <c r="V9" s="83"/>
      <c r="W9" s="84"/>
      <c r="X9" s="69"/>
      <c r="Y9" s="82" t="s">
        <v>5218</v>
      </c>
      <c r="Z9" s="83"/>
      <c r="AA9" s="83"/>
      <c r="AB9" s="83"/>
      <c r="AC9" s="84"/>
      <c r="AD9" s="69"/>
    </row>
    <row r="10" spans="1:30" x14ac:dyDescent="0.25">
      <c r="A10" s="19" t="s">
        <v>5210</v>
      </c>
      <c r="B10" t="s">
        <v>5211</v>
      </c>
      <c r="C10" t="s">
        <v>5212</v>
      </c>
      <c r="D10" t="s">
        <v>5213</v>
      </c>
      <c r="E10" s="44" t="s">
        <v>5214</v>
      </c>
      <c r="F10" s="69"/>
      <c r="G10" s="19" t="s">
        <v>5210</v>
      </c>
      <c r="H10" t="s">
        <v>5211</v>
      </c>
      <c r="I10" t="s">
        <v>5212</v>
      </c>
      <c r="J10" t="s">
        <v>5213</v>
      </c>
      <c r="K10" s="44" t="s">
        <v>5214</v>
      </c>
      <c r="L10" s="69"/>
      <c r="M10" s="19" t="s">
        <v>5210</v>
      </c>
      <c r="N10" t="s">
        <v>5211</v>
      </c>
      <c r="O10" t="s">
        <v>5212</v>
      </c>
      <c r="P10" t="s">
        <v>5213</v>
      </c>
      <c r="Q10" s="44" t="s">
        <v>5214</v>
      </c>
      <c r="R10" s="69"/>
      <c r="S10" s="19" t="s">
        <v>5210</v>
      </c>
      <c r="T10" t="s">
        <v>5211</v>
      </c>
      <c r="U10" t="s">
        <v>5212</v>
      </c>
      <c r="V10" t="s">
        <v>5213</v>
      </c>
      <c r="W10" s="44" t="s">
        <v>5214</v>
      </c>
      <c r="X10" s="69"/>
      <c r="Y10" s="19" t="s">
        <v>5210</v>
      </c>
      <c r="Z10" t="s">
        <v>5211</v>
      </c>
      <c r="AA10" t="s">
        <v>5212</v>
      </c>
      <c r="AB10" t="s">
        <v>5213</v>
      </c>
      <c r="AC10" s="44" t="s">
        <v>5214</v>
      </c>
      <c r="AD10" s="69"/>
    </row>
    <row r="11" spans="1:30" ht="15.75" thickBot="1" x14ac:dyDescent="0.3">
      <c r="A11" s="70" t="s">
        <v>5215</v>
      </c>
      <c r="B11" s="50">
        <v>65128878080</v>
      </c>
      <c r="C11" s="50">
        <v>7.2637999999999998</v>
      </c>
      <c r="D11" s="50">
        <v>0</v>
      </c>
      <c r="E11" s="51">
        <v>6.7527999999999997</v>
      </c>
      <c r="F11" s="69"/>
      <c r="G11" s="70" t="s">
        <v>5215</v>
      </c>
      <c r="H11" s="50">
        <v>37155134464</v>
      </c>
      <c r="I11" s="50">
        <v>4.1439000000000004</v>
      </c>
      <c r="J11" s="50">
        <v>0</v>
      </c>
      <c r="K11" s="51">
        <v>7.5548999999999999</v>
      </c>
      <c r="L11" s="69"/>
      <c r="M11" s="70" t="s">
        <v>5216</v>
      </c>
      <c r="N11" s="50">
        <v>120074986496</v>
      </c>
      <c r="O11" s="50">
        <v>1</v>
      </c>
      <c r="P11" s="50">
        <v>0</v>
      </c>
      <c r="Q11" s="51">
        <v>7.5720000000000001</v>
      </c>
      <c r="R11" s="69"/>
      <c r="S11" s="70" t="s">
        <v>5216</v>
      </c>
      <c r="T11" s="50">
        <v>101614444544</v>
      </c>
      <c r="U11" s="50">
        <v>1</v>
      </c>
      <c r="V11" s="50">
        <v>0</v>
      </c>
      <c r="W11" s="51">
        <v>6.8681000000000001</v>
      </c>
      <c r="X11" s="69"/>
      <c r="Y11" s="70" t="s">
        <v>5215</v>
      </c>
      <c r="Z11" s="50">
        <v>500733815808</v>
      </c>
      <c r="AA11" s="50">
        <v>4.9278000000000004</v>
      </c>
      <c r="AB11" s="50">
        <v>0</v>
      </c>
      <c r="AC11" s="51">
        <v>2.1882999999999999</v>
      </c>
      <c r="AD11" s="69"/>
    </row>
    <row r="12" spans="1:30" x14ac:dyDescent="0.25">
      <c r="A12" s="82" t="s">
        <v>5219</v>
      </c>
      <c r="B12" s="83"/>
      <c r="C12" s="83"/>
      <c r="D12" s="83"/>
      <c r="E12" s="84"/>
      <c r="F12" s="69"/>
      <c r="G12" s="82" t="s">
        <v>5219</v>
      </c>
      <c r="H12" s="83"/>
      <c r="I12" s="83"/>
      <c r="J12" s="83"/>
      <c r="K12" s="84"/>
      <c r="L12" s="69"/>
      <c r="M12" s="82" t="s">
        <v>5219</v>
      </c>
      <c r="N12" s="83"/>
      <c r="O12" s="83"/>
      <c r="P12" s="83"/>
      <c r="Q12" s="84"/>
      <c r="R12" s="69"/>
      <c r="S12" s="82" t="s">
        <v>5219</v>
      </c>
      <c r="T12" s="83"/>
      <c r="U12" s="83"/>
      <c r="V12" s="83"/>
      <c r="W12" s="84"/>
      <c r="X12" s="69"/>
      <c r="Y12" s="82" t="s">
        <v>5219</v>
      </c>
      <c r="Z12" s="83"/>
      <c r="AA12" s="83"/>
      <c r="AB12" s="83"/>
      <c r="AC12" s="84"/>
      <c r="AD12" s="69"/>
    </row>
    <row r="13" spans="1:30" x14ac:dyDescent="0.25">
      <c r="A13" s="19" t="s">
        <v>5210</v>
      </c>
      <c r="B13" t="s">
        <v>5211</v>
      </c>
      <c r="C13" t="s">
        <v>5212</v>
      </c>
      <c r="D13" t="s">
        <v>5213</v>
      </c>
      <c r="E13" s="44" t="s">
        <v>5214</v>
      </c>
      <c r="F13" s="69"/>
      <c r="G13" s="19" t="s">
        <v>5210</v>
      </c>
      <c r="H13" t="s">
        <v>5211</v>
      </c>
      <c r="I13" t="s">
        <v>5212</v>
      </c>
      <c r="J13" t="s">
        <v>5213</v>
      </c>
      <c r="K13" s="44" t="s">
        <v>5214</v>
      </c>
      <c r="L13" s="69"/>
      <c r="M13" s="19" t="s">
        <v>5210</v>
      </c>
      <c r="N13" t="s">
        <v>5211</v>
      </c>
      <c r="O13" t="s">
        <v>5212</v>
      </c>
      <c r="P13" t="s">
        <v>5213</v>
      </c>
      <c r="Q13" s="44" t="s">
        <v>5214</v>
      </c>
      <c r="R13" s="69"/>
      <c r="S13" s="19" t="s">
        <v>5210</v>
      </c>
      <c r="T13" t="s">
        <v>5211</v>
      </c>
      <c r="U13" t="s">
        <v>5212</v>
      </c>
      <c r="V13" t="s">
        <v>5213</v>
      </c>
      <c r="W13" s="44" t="s">
        <v>5214</v>
      </c>
      <c r="X13" s="69"/>
      <c r="Y13" s="19" t="s">
        <v>5210</v>
      </c>
      <c r="Z13" t="s">
        <v>5211</v>
      </c>
      <c r="AA13" t="s">
        <v>5212</v>
      </c>
      <c r="AB13" t="s">
        <v>5213</v>
      </c>
      <c r="AC13" s="44" t="s">
        <v>5214</v>
      </c>
      <c r="AD13" s="69"/>
    </row>
    <row r="14" spans="1:30" ht="15.75" thickBot="1" x14ac:dyDescent="0.3">
      <c r="A14" s="70" t="s">
        <v>5215</v>
      </c>
      <c r="B14" s="50">
        <v>116761378816</v>
      </c>
      <c r="C14" s="50">
        <v>7.1256000000000004</v>
      </c>
      <c r="D14" s="50">
        <v>0</v>
      </c>
      <c r="E14" s="51">
        <v>6.7545999999999999</v>
      </c>
      <c r="F14" s="69"/>
      <c r="G14" s="70" t="s">
        <v>5215</v>
      </c>
      <c r="H14" s="50">
        <v>132998537728</v>
      </c>
      <c r="I14" s="50">
        <v>8.1165000000000003</v>
      </c>
      <c r="J14" s="50">
        <v>0</v>
      </c>
      <c r="K14" s="51">
        <v>7.5564999999999998</v>
      </c>
      <c r="L14" s="69"/>
      <c r="M14" s="70" t="s">
        <v>5216</v>
      </c>
      <c r="N14" s="50">
        <v>206649512960</v>
      </c>
      <c r="O14" s="50">
        <v>1</v>
      </c>
      <c r="P14" s="50">
        <v>0</v>
      </c>
      <c r="Q14" s="51">
        <v>7.5713999999999997</v>
      </c>
      <c r="R14" s="69"/>
      <c r="S14" s="70" t="s">
        <v>5216</v>
      </c>
      <c r="T14" s="50">
        <v>176617117696</v>
      </c>
      <c r="U14" s="50">
        <v>1</v>
      </c>
      <c r="V14" s="50">
        <v>0</v>
      </c>
      <c r="W14" s="51">
        <v>6.8696999999999999</v>
      </c>
      <c r="X14" s="69"/>
      <c r="Y14" s="70" t="s">
        <v>5215</v>
      </c>
      <c r="Z14" s="50">
        <v>693853100032</v>
      </c>
      <c r="AA14" s="50">
        <v>3.9285999999999999</v>
      </c>
      <c r="AB14" s="50">
        <v>0</v>
      </c>
      <c r="AC14" s="51">
        <v>2.19</v>
      </c>
      <c r="AD14" s="69"/>
    </row>
    <row r="15" spans="1:30" ht="15.75" thickBot="1" x14ac:dyDescent="0.3">
      <c r="D15" s="71" t="s">
        <v>5220</v>
      </c>
      <c r="E15" s="72">
        <f>1-((B11/B5)/(B14/B8))</f>
        <v>0.44244832344896801</v>
      </c>
      <c r="F15" s="69"/>
      <c r="J15" s="71" t="s">
        <v>5220</v>
      </c>
      <c r="K15" s="72">
        <f>1-((H11/H5)/(H14/H8))</f>
        <v>0.74907316518752531</v>
      </c>
      <c r="L15" s="69"/>
      <c r="P15" s="71" t="s">
        <v>5220</v>
      </c>
      <c r="Q15" s="72">
        <f>1-((N11/N5)/(N14/N8))</f>
        <v>0.42404555131861377</v>
      </c>
      <c r="R15" s="69"/>
      <c r="V15" s="71" t="s">
        <v>5220</v>
      </c>
      <c r="W15" s="72">
        <f>1-((T11/T5)/(T14/T8))</f>
        <v>0.46135988200163613</v>
      </c>
      <c r="X15" s="69"/>
      <c r="AB15" s="71" t="s">
        <v>5220</v>
      </c>
      <c r="AC15" s="72">
        <f>1-((Z11/Z5)/(Z14/Z8))</f>
        <v>0.20872246722381183</v>
      </c>
      <c r="AD15" s="69"/>
    </row>
    <row r="16" spans="1:30" ht="15.75" thickTop="1" x14ac:dyDescent="0.25">
      <c r="F16" s="69"/>
      <c r="L16" s="69"/>
      <c r="R16" s="69"/>
      <c r="X16" s="69"/>
      <c r="AD16" s="69"/>
    </row>
    <row r="17" spans="1:30" ht="15.75" thickBot="1" x14ac:dyDescent="0.3">
      <c r="A17" t="s">
        <v>5221</v>
      </c>
      <c r="F17" s="69"/>
      <c r="G17" t="s">
        <v>5221</v>
      </c>
      <c r="L17" s="69"/>
      <c r="M17" t="s">
        <v>5221</v>
      </c>
      <c r="R17" s="69"/>
      <c r="S17" t="s">
        <v>5221</v>
      </c>
      <c r="X17" s="69"/>
      <c r="Y17" t="s">
        <v>5221</v>
      </c>
      <c r="AD17" s="69"/>
    </row>
    <row r="18" spans="1:30" x14ac:dyDescent="0.25">
      <c r="A18" s="82" t="s">
        <v>5222</v>
      </c>
      <c r="B18" s="83"/>
      <c r="C18" s="83"/>
      <c r="D18" s="83"/>
      <c r="E18" s="84"/>
      <c r="F18" s="69"/>
      <c r="G18" s="82" t="s">
        <v>5222</v>
      </c>
      <c r="H18" s="83"/>
      <c r="I18" s="83"/>
      <c r="J18" s="83"/>
      <c r="K18" s="84"/>
      <c r="L18" s="69"/>
      <c r="M18" s="82" t="s">
        <v>5222</v>
      </c>
      <c r="N18" s="83"/>
      <c r="O18" s="83"/>
      <c r="P18" s="83"/>
      <c r="Q18" s="84"/>
      <c r="R18" s="69"/>
      <c r="S18" s="82" t="s">
        <v>5222</v>
      </c>
      <c r="T18" s="83"/>
      <c r="U18" s="83"/>
      <c r="V18" s="83"/>
      <c r="W18" s="84"/>
      <c r="X18" s="69"/>
      <c r="Y18" s="82" t="s">
        <v>5222</v>
      </c>
      <c r="Z18" s="83"/>
      <c r="AA18" s="83"/>
      <c r="AB18" s="83"/>
      <c r="AC18" s="84"/>
      <c r="AD18" s="69"/>
    </row>
    <row r="19" spans="1:30" x14ac:dyDescent="0.25">
      <c r="A19" s="19" t="s">
        <v>5223</v>
      </c>
      <c r="B19" t="s">
        <v>5214</v>
      </c>
      <c r="C19" t="s">
        <v>5224</v>
      </c>
      <c r="D19" t="s">
        <v>5225</v>
      </c>
      <c r="E19" s="44"/>
      <c r="F19" s="69"/>
      <c r="G19" s="19" t="s">
        <v>5223</v>
      </c>
      <c r="H19" t="s">
        <v>5214</v>
      </c>
      <c r="I19" t="s">
        <v>5224</v>
      </c>
      <c r="J19" t="s">
        <v>5225</v>
      </c>
      <c r="K19" s="44"/>
      <c r="L19" s="69"/>
      <c r="M19" s="19" t="s">
        <v>5223</v>
      </c>
      <c r="N19" t="s">
        <v>5214</v>
      </c>
      <c r="O19" t="s">
        <v>5224</v>
      </c>
      <c r="P19" t="s">
        <v>5225</v>
      </c>
      <c r="Q19" s="44"/>
      <c r="R19" s="69"/>
      <c r="S19" s="19" t="s">
        <v>5223</v>
      </c>
      <c r="T19" t="s">
        <v>5214</v>
      </c>
      <c r="U19" t="s">
        <v>5224</v>
      </c>
      <c r="V19" t="s">
        <v>5225</v>
      </c>
      <c r="W19" s="44"/>
      <c r="X19" s="69"/>
      <c r="Y19" s="19" t="s">
        <v>5223</v>
      </c>
      <c r="Z19" t="s">
        <v>5214</v>
      </c>
      <c r="AA19" t="s">
        <v>5224</v>
      </c>
      <c r="AB19" t="s">
        <v>5225</v>
      </c>
      <c r="AC19" s="44"/>
      <c r="AD19" s="69"/>
    </row>
    <row r="20" spans="1:30" ht="15.75" thickBot="1" x14ac:dyDescent="0.3">
      <c r="A20" s="70">
        <v>1</v>
      </c>
      <c r="B20" s="50">
        <v>6.7495000000000003</v>
      </c>
      <c r="C20" s="50">
        <v>-161624832</v>
      </c>
      <c r="D20" s="50"/>
      <c r="E20" s="51"/>
      <c r="F20" s="69"/>
      <c r="G20" s="70">
        <v>1</v>
      </c>
      <c r="H20" s="50">
        <v>7.5838000000000001</v>
      </c>
      <c r="I20" s="50">
        <v>-341512384</v>
      </c>
      <c r="J20" s="50"/>
      <c r="K20" s="51"/>
      <c r="L20" s="69"/>
      <c r="M20" s="70">
        <v>1</v>
      </c>
      <c r="N20" s="50">
        <v>7.5941999999999998</v>
      </c>
      <c r="O20" s="50">
        <v>-181142784</v>
      </c>
      <c r="P20" s="50"/>
      <c r="Q20" s="51"/>
      <c r="R20" s="69"/>
      <c r="S20" s="70">
        <v>1</v>
      </c>
      <c r="T20" s="50">
        <v>6.8959999999999999</v>
      </c>
      <c r="U20" s="50">
        <v>-199935680</v>
      </c>
      <c r="V20" s="50"/>
      <c r="W20" s="51"/>
      <c r="X20" s="69"/>
      <c r="Y20" s="70">
        <v>2</v>
      </c>
      <c r="Z20" s="50">
        <v>2.1922999999999999</v>
      </c>
      <c r="AA20" s="50">
        <v>-681446208</v>
      </c>
      <c r="AB20" s="50"/>
      <c r="AC20" s="51"/>
      <c r="AD20" s="69"/>
    </row>
    <row r="21" spans="1:30" x14ac:dyDescent="0.25">
      <c r="A21" s="85" t="s">
        <v>5226</v>
      </c>
      <c r="B21" s="86"/>
      <c r="C21" s="86"/>
      <c r="D21" s="86"/>
      <c r="E21" s="87"/>
      <c r="F21" s="69"/>
      <c r="G21" s="85" t="s">
        <v>5226</v>
      </c>
      <c r="H21" s="86"/>
      <c r="I21" s="86"/>
      <c r="J21" s="86"/>
      <c r="K21" s="87"/>
      <c r="L21" s="69"/>
      <c r="M21" s="85" t="s">
        <v>5226</v>
      </c>
      <c r="N21" s="86"/>
      <c r="O21" s="86"/>
      <c r="P21" s="86"/>
      <c r="Q21" s="87"/>
      <c r="R21" s="69"/>
      <c r="S21" s="85" t="s">
        <v>5226</v>
      </c>
      <c r="T21" s="86"/>
      <c r="U21" s="86"/>
      <c r="V21" s="86"/>
      <c r="W21" s="87"/>
      <c r="X21" s="69"/>
      <c r="Y21" s="85" t="s">
        <v>5226</v>
      </c>
      <c r="Z21" s="86"/>
      <c r="AA21" s="86"/>
      <c r="AB21" s="86"/>
      <c r="AC21" s="87"/>
      <c r="AD21" s="69"/>
    </row>
    <row r="22" spans="1:30" x14ac:dyDescent="0.25">
      <c r="A22" s="19" t="s">
        <v>5223</v>
      </c>
      <c r="B22" t="s">
        <v>5214</v>
      </c>
      <c r="C22" t="s">
        <v>5224</v>
      </c>
      <c r="D22" t="s">
        <v>5225</v>
      </c>
      <c r="E22" s="44"/>
      <c r="F22" s="69"/>
      <c r="G22" s="19" t="s">
        <v>5223</v>
      </c>
      <c r="H22" t="s">
        <v>5214</v>
      </c>
      <c r="I22" t="s">
        <v>5224</v>
      </c>
      <c r="J22" t="s">
        <v>5225</v>
      </c>
      <c r="K22" s="44"/>
      <c r="L22" s="69"/>
      <c r="M22" s="19" t="s">
        <v>5223</v>
      </c>
      <c r="N22" t="s">
        <v>5214</v>
      </c>
      <c r="O22" t="s">
        <v>5224</v>
      </c>
      <c r="P22" t="s">
        <v>5225</v>
      </c>
      <c r="Q22" s="44"/>
      <c r="R22" s="69"/>
      <c r="S22" s="19" t="s">
        <v>5223</v>
      </c>
      <c r="T22" t="s">
        <v>5214</v>
      </c>
      <c r="U22" t="s">
        <v>5224</v>
      </c>
      <c r="V22" t="s">
        <v>5225</v>
      </c>
      <c r="W22" s="44"/>
      <c r="X22" s="69"/>
      <c r="Y22" s="19" t="s">
        <v>5223</v>
      </c>
      <c r="Z22" t="s">
        <v>5214</v>
      </c>
      <c r="AA22" t="s">
        <v>5224</v>
      </c>
      <c r="AB22" t="s">
        <v>5225</v>
      </c>
      <c r="AC22" s="44"/>
      <c r="AD22" s="69"/>
    </row>
    <row r="23" spans="1:30" ht="15.75" thickBot="1" x14ac:dyDescent="0.3">
      <c r="A23" s="70">
        <v>1</v>
      </c>
      <c r="B23" s="50">
        <v>6.7447999999999997</v>
      </c>
      <c r="C23" s="50">
        <v>355709952</v>
      </c>
      <c r="D23" s="50"/>
      <c r="E23" s="51"/>
      <c r="F23" s="69"/>
      <c r="G23" s="70">
        <v>1</v>
      </c>
      <c r="H23" s="50">
        <v>7.5624000000000002</v>
      </c>
      <c r="I23" s="50">
        <v>524533248</v>
      </c>
      <c r="J23" s="50"/>
      <c r="K23" s="51"/>
      <c r="L23" s="69"/>
      <c r="M23" s="70">
        <v>1</v>
      </c>
      <c r="N23" s="50">
        <v>7.5805999999999996</v>
      </c>
      <c r="O23" s="50">
        <v>181514752</v>
      </c>
      <c r="P23" s="50"/>
      <c r="Q23" s="51"/>
      <c r="R23" s="69"/>
      <c r="S23" s="70">
        <v>1</v>
      </c>
      <c r="T23" s="50">
        <v>6.8792999999999997</v>
      </c>
      <c r="U23" s="50">
        <v>177077760</v>
      </c>
      <c r="V23" s="50"/>
      <c r="W23" s="51"/>
      <c r="X23" s="69"/>
      <c r="Y23" s="70">
        <v>2</v>
      </c>
      <c r="Z23" s="50">
        <v>2.1879</v>
      </c>
      <c r="AA23" s="50">
        <v>418394624</v>
      </c>
      <c r="AB23" s="50"/>
      <c r="AC23" s="51"/>
      <c r="AD23" s="69"/>
    </row>
    <row r="24" spans="1:30" ht="15.75" thickBot="1" x14ac:dyDescent="0.3">
      <c r="D24" s="71" t="s">
        <v>5220</v>
      </c>
      <c r="E24" s="73">
        <f>ABS((C23-(C20))/C20)</f>
        <v>3.2008372574828106</v>
      </c>
      <c r="F24" s="69"/>
      <c r="J24" s="71" t="s">
        <v>5220</v>
      </c>
      <c r="K24" s="73">
        <f>ABS((I23-(I20))/I20)</f>
        <v>2.5359128177325481</v>
      </c>
      <c r="L24" s="69"/>
      <c r="P24" s="71" t="s">
        <v>5220</v>
      </c>
      <c r="Q24" s="73">
        <f>ABS((O23-(O20))/O20)</f>
        <v>2.0020534519332549</v>
      </c>
      <c r="R24" s="69"/>
      <c r="V24" s="71" t="s">
        <v>5220</v>
      </c>
      <c r="W24" s="73">
        <f>ABS((U23-(U20))/U20)</f>
        <v>1.885673632640257</v>
      </c>
      <c r="X24" s="69"/>
      <c r="AB24" s="71" t="s">
        <v>5220</v>
      </c>
      <c r="AC24" s="73">
        <f>ABS((AA23-(AA20))/AA20)</f>
        <v>1.613980412669638</v>
      </c>
      <c r="AD24" s="69"/>
    </row>
    <row r="25" spans="1:30" ht="16.5" thickTop="1" thickBot="1" x14ac:dyDescent="0.3"/>
    <row r="26" spans="1:30" s="68" customFormat="1" ht="15.75" thickBot="1" x14ac:dyDescent="0.3">
      <c r="A26" s="67" t="s">
        <v>3366</v>
      </c>
      <c r="B26" s="68">
        <f>VLOOKUP(A26,[1]Sheet1!B:C,2,0)</f>
        <v>9.1</v>
      </c>
      <c r="G26" s="68" t="s">
        <v>3382</v>
      </c>
      <c r="H26" s="68">
        <f>VLOOKUP(G26,[1]Sheet1!B:C,2,0)</f>
        <v>6.93</v>
      </c>
      <c r="M26" s="68" t="s">
        <v>3389</v>
      </c>
      <c r="N26" s="68">
        <f>VLOOKUP(M26,[1]Sheet1!B:C,2,0)</f>
        <v>7.68</v>
      </c>
      <c r="S26" s="68" t="s">
        <v>3397</v>
      </c>
      <c r="T26" s="68">
        <f>VLOOKUP(S26,[1]Sheet1!B:C,2,0)</f>
        <v>8.3000000000000007</v>
      </c>
      <c r="Y26" s="68" t="s">
        <v>3412</v>
      </c>
      <c r="Z26" s="68">
        <f>VLOOKUP(Y26,[1]Sheet1!B:C,2,0)</f>
        <v>6.64</v>
      </c>
    </row>
    <row r="27" spans="1:30" ht="15.75" thickBot="1" x14ac:dyDescent="0.3">
      <c r="A27" t="s">
        <v>4991</v>
      </c>
      <c r="F27" s="69"/>
      <c r="G27" t="s">
        <v>4991</v>
      </c>
      <c r="L27" s="69"/>
      <c r="M27" t="s">
        <v>4991</v>
      </c>
      <c r="R27" s="69"/>
      <c r="S27" t="s">
        <v>4991</v>
      </c>
      <c r="X27" s="69"/>
      <c r="Y27" t="s">
        <v>4991</v>
      </c>
      <c r="AD27" s="69"/>
    </row>
    <row r="28" spans="1:30" x14ac:dyDescent="0.25">
      <c r="A28" s="82" t="s">
        <v>5209</v>
      </c>
      <c r="B28" s="83"/>
      <c r="C28" s="83"/>
      <c r="D28" s="83"/>
      <c r="E28" s="84"/>
      <c r="F28" s="69"/>
      <c r="G28" s="82" t="s">
        <v>5209</v>
      </c>
      <c r="H28" s="83"/>
      <c r="I28" s="83"/>
      <c r="J28" s="83"/>
      <c r="K28" s="84"/>
      <c r="L28" s="69"/>
      <c r="M28" s="82" t="s">
        <v>5209</v>
      </c>
      <c r="N28" s="83"/>
      <c r="O28" s="83"/>
      <c r="P28" s="83"/>
      <c r="Q28" s="84"/>
      <c r="R28" s="69"/>
      <c r="S28" s="82" t="s">
        <v>5209</v>
      </c>
      <c r="T28" s="83"/>
      <c r="U28" s="83"/>
      <c r="V28" s="83"/>
      <c r="W28" s="84"/>
      <c r="X28" s="69"/>
      <c r="Y28" s="82" t="s">
        <v>5209</v>
      </c>
      <c r="Z28" s="83"/>
      <c r="AA28" s="83"/>
      <c r="AB28" s="83"/>
      <c r="AC28" s="84"/>
      <c r="AD28" s="69"/>
    </row>
    <row r="29" spans="1:30" x14ac:dyDescent="0.25">
      <c r="A29" s="19" t="s">
        <v>5210</v>
      </c>
      <c r="B29" t="s">
        <v>5211</v>
      </c>
      <c r="C29" t="s">
        <v>5212</v>
      </c>
      <c r="D29" t="s">
        <v>5213</v>
      </c>
      <c r="E29" s="44" t="s">
        <v>5214</v>
      </c>
      <c r="F29" s="69"/>
      <c r="G29" s="19" t="s">
        <v>5210</v>
      </c>
      <c r="H29" t="s">
        <v>5211</v>
      </c>
      <c r="I29" t="s">
        <v>5212</v>
      </c>
      <c r="J29" t="s">
        <v>5213</v>
      </c>
      <c r="K29" s="44" t="s">
        <v>5214</v>
      </c>
      <c r="L29" s="69"/>
      <c r="M29" s="19" t="s">
        <v>5210</v>
      </c>
      <c r="N29" t="s">
        <v>5211</v>
      </c>
      <c r="O29" t="s">
        <v>5212</v>
      </c>
      <c r="P29" t="s">
        <v>5213</v>
      </c>
      <c r="Q29" s="44" t="s">
        <v>5214</v>
      </c>
      <c r="R29" s="69"/>
      <c r="S29" s="19" t="s">
        <v>5210</v>
      </c>
      <c r="T29" t="s">
        <v>5211</v>
      </c>
      <c r="U29" t="s">
        <v>5212</v>
      </c>
      <c r="V29" t="s">
        <v>5213</v>
      </c>
      <c r="W29" s="44" t="s">
        <v>5214</v>
      </c>
      <c r="X29" s="69"/>
      <c r="Y29" s="19" t="s">
        <v>5210</v>
      </c>
      <c r="Z29" t="s">
        <v>5211</v>
      </c>
      <c r="AA29" t="s">
        <v>5212</v>
      </c>
      <c r="AB29" t="s">
        <v>5213</v>
      </c>
      <c r="AC29" s="44" t="s">
        <v>5214</v>
      </c>
      <c r="AD29" s="69"/>
    </row>
    <row r="30" spans="1:30" ht="15.75" thickBot="1" x14ac:dyDescent="0.3">
      <c r="A30" s="70" t="s">
        <v>5216</v>
      </c>
      <c r="B30" s="50">
        <v>67337805824</v>
      </c>
      <c r="C30" s="50">
        <v>1</v>
      </c>
      <c r="D30" s="50">
        <v>0</v>
      </c>
      <c r="E30" s="51">
        <v>9.0871999999999993</v>
      </c>
      <c r="F30" s="69"/>
      <c r="G30" s="70" t="s">
        <v>5216</v>
      </c>
      <c r="H30" s="50">
        <v>287433758720</v>
      </c>
      <c r="I30" s="50">
        <v>1</v>
      </c>
      <c r="J30" s="50">
        <v>0</v>
      </c>
      <c r="K30" s="51">
        <v>6.9298999999999999</v>
      </c>
      <c r="L30" s="69"/>
      <c r="M30" s="70" t="s">
        <v>5216</v>
      </c>
      <c r="N30" s="50">
        <v>252027351040</v>
      </c>
      <c r="O30" s="50">
        <v>0.87680000000000002</v>
      </c>
      <c r="P30" s="50">
        <v>0</v>
      </c>
      <c r="Q30" s="51">
        <v>7.6820000000000004</v>
      </c>
      <c r="R30" s="69"/>
      <c r="S30" s="70" t="s">
        <v>5216</v>
      </c>
      <c r="T30" s="50">
        <v>113075001856</v>
      </c>
      <c r="U30" s="50">
        <v>1</v>
      </c>
      <c r="V30" s="50">
        <v>0</v>
      </c>
      <c r="W30" s="51">
        <v>8.2883999999999993</v>
      </c>
      <c r="X30" s="69"/>
      <c r="Y30" s="70" t="s">
        <v>5215</v>
      </c>
      <c r="Z30" s="50">
        <v>146898918400</v>
      </c>
      <c r="AA30" s="50">
        <v>0.54530000000000001</v>
      </c>
      <c r="AB30" s="50">
        <v>0</v>
      </c>
      <c r="AC30" s="51">
        <v>6.6444999999999999</v>
      </c>
      <c r="AD30" s="69"/>
    </row>
    <row r="31" spans="1:30" x14ac:dyDescent="0.25">
      <c r="A31" s="82" t="s">
        <v>5217</v>
      </c>
      <c r="B31" s="83"/>
      <c r="C31" s="83"/>
      <c r="D31" s="83"/>
      <c r="E31" s="84"/>
      <c r="F31" s="69"/>
      <c r="G31" s="82" t="s">
        <v>5217</v>
      </c>
      <c r="H31" s="83"/>
      <c r="I31" s="83"/>
      <c r="J31" s="83"/>
      <c r="K31" s="84"/>
      <c r="L31" s="69"/>
      <c r="M31" s="82" t="s">
        <v>5217</v>
      </c>
      <c r="N31" s="83"/>
      <c r="O31" s="83"/>
      <c r="P31" s="83"/>
      <c r="Q31" s="84"/>
      <c r="R31" s="69"/>
      <c r="S31" s="82" t="s">
        <v>5217</v>
      </c>
      <c r="T31" s="83"/>
      <c r="U31" s="83"/>
      <c r="V31" s="83"/>
      <c r="W31" s="84"/>
      <c r="X31" s="69"/>
      <c r="Y31" s="82" t="s">
        <v>5217</v>
      </c>
      <c r="Z31" s="83"/>
      <c r="AA31" s="83"/>
      <c r="AB31" s="83"/>
      <c r="AC31" s="84"/>
      <c r="AD31" s="69"/>
    </row>
    <row r="32" spans="1:30" x14ac:dyDescent="0.25">
      <c r="A32" s="19" t="s">
        <v>5210</v>
      </c>
      <c r="B32" t="s">
        <v>5211</v>
      </c>
      <c r="C32" t="s">
        <v>5212</v>
      </c>
      <c r="D32" t="s">
        <v>5213</v>
      </c>
      <c r="E32" s="44" t="s">
        <v>5214</v>
      </c>
      <c r="F32" s="69"/>
      <c r="G32" s="19" t="s">
        <v>5210</v>
      </c>
      <c r="H32" t="s">
        <v>5211</v>
      </c>
      <c r="I32" t="s">
        <v>5212</v>
      </c>
      <c r="J32" t="s">
        <v>5213</v>
      </c>
      <c r="K32" s="44" t="s">
        <v>5214</v>
      </c>
      <c r="L32" s="69"/>
      <c r="M32" s="19" t="s">
        <v>5210</v>
      </c>
      <c r="N32" t="s">
        <v>5211</v>
      </c>
      <c r="O32" t="s">
        <v>5212</v>
      </c>
      <c r="P32" t="s">
        <v>5213</v>
      </c>
      <c r="Q32" s="44" t="s">
        <v>5214</v>
      </c>
      <c r="R32" s="69"/>
      <c r="S32" s="19" t="s">
        <v>5210</v>
      </c>
      <c r="T32" t="s">
        <v>5211</v>
      </c>
      <c r="U32" t="s">
        <v>5212</v>
      </c>
      <c r="V32" t="s">
        <v>5213</v>
      </c>
      <c r="W32" s="44" t="s">
        <v>5214</v>
      </c>
      <c r="X32" s="69"/>
      <c r="Y32" s="19" t="s">
        <v>5210</v>
      </c>
      <c r="Z32" t="s">
        <v>5211</v>
      </c>
      <c r="AA32" t="s">
        <v>5212</v>
      </c>
      <c r="AB32" t="s">
        <v>5213</v>
      </c>
      <c r="AC32" s="44" t="s">
        <v>5214</v>
      </c>
      <c r="AD32" s="69"/>
    </row>
    <row r="33" spans="1:30" ht="15.75" thickBot="1" x14ac:dyDescent="0.3">
      <c r="A33" s="70" t="s">
        <v>5216</v>
      </c>
      <c r="B33" s="50">
        <v>50413862400</v>
      </c>
      <c r="C33" s="50">
        <v>1</v>
      </c>
      <c r="D33" s="50">
        <v>0</v>
      </c>
      <c r="E33" s="51">
        <v>9.0838999999999999</v>
      </c>
      <c r="F33" s="69"/>
      <c r="G33" s="70" t="s">
        <v>5216</v>
      </c>
      <c r="H33" s="50">
        <v>287021318144</v>
      </c>
      <c r="I33" s="50">
        <v>1</v>
      </c>
      <c r="J33" s="50">
        <v>0</v>
      </c>
      <c r="K33" s="51">
        <v>6.9303999999999997</v>
      </c>
      <c r="L33" s="69"/>
      <c r="M33" s="70" t="s">
        <v>5216</v>
      </c>
      <c r="N33" s="50">
        <v>234449494016</v>
      </c>
      <c r="O33" s="50">
        <v>0.81679999999999997</v>
      </c>
      <c r="P33" s="50">
        <v>0</v>
      </c>
      <c r="Q33" s="51">
        <v>7.6820000000000004</v>
      </c>
      <c r="R33" s="69"/>
      <c r="S33" s="70" t="s">
        <v>5216</v>
      </c>
      <c r="T33" s="50">
        <v>104297723904</v>
      </c>
      <c r="U33" s="50">
        <v>1</v>
      </c>
      <c r="V33" s="50">
        <v>0</v>
      </c>
      <c r="W33" s="51">
        <v>8.2873000000000001</v>
      </c>
      <c r="X33" s="69"/>
      <c r="Y33" s="70" t="s">
        <v>5215</v>
      </c>
      <c r="Z33" s="50">
        <v>135992757248</v>
      </c>
      <c r="AA33" s="50">
        <v>0.49309999999999998</v>
      </c>
      <c r="AB33" s="50">
        <v>0</v>
      </c>
      <c r="AC33" s="51">
        <v>6.6440999999999999</v>
      </c>
      <c r="AD33" s="69"/>
    </row>
    <row r="34" spans="1:30" x14ac:dyDescent="0.25">
      <c r="A34" s="82" t="s">
        <v>5218</v>
      </c>
      <c r="B34" s="83"/>
      <c r="C34" s="83"/>
      <c r="D34" s="83"/>
      <c r="E34" s="84"/>
      <c r="F34" s="69"/>
      <c r="G34" s="82" t="s">
        <v>5218</v>
      </c>
      <c r="H34" s="83"/>
      <c r="I34" s="83"/>
      <c r="J34" s="83"/>
      <c r="K34" s="84"/>
      <c r="L34" s="69"/>
      <c r="M34" s="82" t="s">
        <v>5218</v>
      </c>
      <c r="N34" s="83"/>
      <c r="O34" s="83"/>
      <c r="P34" s="83"/>
      <c r="Q34" s="84"/>
      <c r="R34" s="69"/>
      <c r="S34" s="82" t="s">
        <v>5218</v>
      </c>
      <c r="T34" s="83"/>
      <c r="U34" s="83"/>
      <c r="V34" s="83"/>
      <c r="W34" s="84"/>
      <c r="X34" s="69"/>
      <c r="Y34" s="82" t="s">
        <v>5218</v>
      </c>
      <c r="Z34" s="83"/>
      <c r="AA34" s="83"/>
      <c r="AB34" s="83"/>
      <c r="AC34" s="84"/>
      <c r="AD34" s="69"/>
    </row>
    <row r="35" spans="1:30" x14ac:dyDescent="0.25">
      <c r="A35" s="19" t="s">
        <v>5210</v>
      </c>
      <c r="B35" t="s">
        <v>5211</v>
      </c>
      <c r="C35" t="s">
        <v>5212</v>
      </c>
      <c r="D35" t="s">
        <v>5213</v>
      </c>
      <c r="E35" s="44" t="s">
        <v>5214</v>
      </c>
      <c r="F35" s="69"/>
      <c r="G35" s="19" t="s">
        <v>5210</v>
      </c>
      <c r="H35" t="s">
        <v>5211</v>
      </c>
      <c r="I35" t="s">
        <v>5212</v>
      </c>
      <c r="J35" t="s">
        <v>5213</v>
      </c>
      <c r="K35" s="44" t="s">
        <v>5214</v>
      </c>
      <c r="L35" s="69"/>
      <c r="M35" s="19" t="s">
        <v>5210</v>
      </c>
      <c r="N35" t="s">
        <v>5211</v>
      </c>
      <c r="O35" t="s">
        <v>5212</v>
      </c>
      <c r="P35" t="s">
        <v>5213</v>
      </c>
      <c r="Q35" s="44" t="s">
        <v>5214</v>
      </c>
      <c r="R35" s="69"/>
      <c r="S35" s="19" t="s">
        <v>5210</v>
      </c>
      <c r="T35" t="s">
        <v>5211</v>
      </c>
      <c r="U35" t="s">
        <v>5212</v>
      </c>
      <c r="V35" t="s">
        <v>5213</v>
      </c>
      <c r="W35" s="44" t="s">
        <v>5214</v>
      </c>
      <c r="X35" s="69"/>
      <c r="Y35" s="19" t="s">
        <v>5210</v>
      </c>
      <c r="Z35" t="s">
        <v>5211</v>
      </c>
      <c r="AA35" t="s">
        <v>5212</v>
      </c>
      <c r="AB35" t="s">
        <v>5213</v>
      </c>
      <c r="AC35" s="44" t="s">
        <v>5214</v>
      </c>
      <c r="AD35" s="69"/>
    </row>
    <row r="36" spans="1:30" ht="15.75" thickBot="1" x14ac:dyDescent="0.3">
      <c r="A36" s="70" t="s">
        <v>5216</v>
      </c>
      <c r="B36" s="50">
        <v>45230389248</v>
      </c>
      <c r="C36" s="50">
        <v>1</v>
      </c>
      <c r="D36" s="50">
        <v>0</v>
      </c>
      <c r="E36" s="51">
        <v>9.0785</v>
      </c>
      <c r="F36" s="69"/>
      <c r="G36" s="70" t="s">
        <v>5216</v>
      </c>
      <c r="H36" s="50">
        <v>90193190912</v>
      </c>
      <c r="I36" s="50">
        <v>1</v>
      </c>
      <c r="J36" s="50">
        <v>0</v>
      </c>
      <c r="K36" s="51">
        <v>6.9161000000000001</v>
      </c>
      <c r="L36" s="69"/>
      <c r="M36" s="70" t="s">
        <v>5216</v>
      </c>
      <c r="N36" s="50">
        <v>78332139520</v>
      </c>
      <c r="O36" s="50">
        <v>0.86850000000000005</v>
      </c>
      <c r="P36" s="50">
        <v>0</v>
      </c>
      <c r="Q36" s="51">
        <v>7.6675000000000004</v>
      </c>
      <c r="R36" s="69"/>
      <c r="S36" s="70" t="s">
        <v>5216</v>
      </c>
      <c r="T36" s="50">
        <v>41700590592</v>
      </c>
      <c r="U36" s="50">
        <v>1</v>
      </c>
      <c r="V36" s="50">
        <v>0</v>
      </c>
      <c r="W36" s="51">
        <v>8.2879000000000005</v>
      </c>
      <c r="X36" s="69"/>
      <c r="Y36" s="70" t="s">
        <v>5216</v>
      </c>
      <c r="Z36" s="50">
        <v>34641832960</v>
      </c>
      <c r="AA36" s="50">
        <v>1</v>
      </c>
      <c r="AB36" s="50">
        <v>0</v>
      </c>
      <c r="AC36" s="51">
        <v>6.6455000000000002</v>
      </c>
      <c r="AD36" s="69"/>
    </row>
    <row r="37" spans="1:30" x14ac:dyDescent="0.25">
      <c r="A37" s="82" t="s">
        <v>5219</v>
      </c>
      <c r="B37" s="83"/>
      <c r="C37" s="83"/>
      <c r="D37" s="83"/>
      <c r="E37" s="84"/>
      <c r="F37" s="69"/>
      <c r="G37" s="82" t="s">
        <v>5219</v>
      </c>
      <c r="H37" s="83"/>
      <c r="I37" s="83"/>
      <c r="J37" s="83"/>
      <c r="K37" s="84"/>
      <c r="L37" s="69"/>
      <c r="M37" s="82" t="s">
        <v>5219</v>
      </c>
      <c r="N37" s="83"/>
      <c r="O37" s="83"/>
      <c r="P37" s="83"/>
      <c r="Q37" s="84"/>
      <c r="R37" s="69"/>
      <c r="S37" s="82" t="s">
        <v>5219</v>
      </c>
      <c r="T37" s="83"/>
      <c r="U37" s="83"/>
      <c r="V37" s="83"/>
      <c r="W37" s="84"/>
      <c r="X37" s="69"/>
      <c r="Y37" s="82" t="s">
        <v>5219</v>
      </c>
      <c r="Z37" s="83"/>
      <c r="AA37" s="83"/>
      <c r="AB37" s="83"/>
      <c r="AC37" s="84"/>
      <c r="AD37" s="69"/>
    </row>
    <row r="38" spans="1:30" x14ac:dyDescent="0.25">
      <c r="A38" s="19" t="s">
        <v>5210</v>
      </c>
      <c r="B38" t="s">
        <v>5211</v>
      </c>
      <c r="C38" t="s">
        <v>5212</v>
      </c>
      <c r="D38" t="s">
        <v>5213</v>
      </c>
      <c r="E38" s="44" t="s">
        <v>5214</v>
      </c>
      <c r="F38" s="69"/>
      <c r="G38" s="19" t="s">
        <v>5210</v>
      </c>
      <c r="H38" t="s">
        <v>5211</v>
      </c>
      <c r="I38" t="s">
        <v>5212</v>
      </c>
      <c r="J38" t="s">
        <v>5213</v>
      </c>
      <c r="K38" s="44" t="s">
        <v>5214</v>
      </c>
      <c r="L38" s="69"/>
      <c r="M38" s="19" t="s">
        <v>5210</v>
      </c>
      <c r="N38" t="s">
        <v>5211</v>
      </c>
      <c r="O38" t="s">
        <v>5212</v>
      </c>
      <c r="P38" t="s">
        <v>5213</v>
      </c>
      <c r="Q38" s="44" t="s">
        <v>5214</v>
      </c>
      <c r="R38" s="69"/>
      <c r="S38" s="19" t="s">
        <v>5210</v>
      </c>
      <c r="T38" t="s">
        <v>5211</v>
      </c>
      <c r="U38" t="s">
        <v>5212</v>
      </c>
      <c r="V38" t="s">
        <v>5213</v>
      </c>
      <c r="W38" s="44" t="s">
        <v>5214</v>
      </c>
      <c r="X38" s="69"/>
      <c r="Y38" s="19" t="s">
        <v>5210</v>
      </c>
      <c r="Z38" t="s">
        <v>5211</v>
      </c>
      <c r="AA38" t="s">
        <v>5212</v>
      </c>
      <c r="AB38" t="s">
        <v>5213</v>
      </c>
      <c r="AC38" s="44" t="s">
        <v>5214</v>
      </c>
      <c r="AD38" s="69"/>
    </row>
    <row r="39" spans="1:30" ht="15.75" thickBot="1" x14ac:dyDescent="0.3">
      <c r="A39" s="70" t="s">
        <v>5216</v>
      </c>
      <c r="B39" s="50">
        <v>41177372672</v>
      </c>
      <c r="C39" s="50">
        <v>1</v>
      </c>
      <c r="D39" s="50">
        <v>0</v>
      </c>
      <c r="E39" s="51">
        <v>9.0783000000000005</v>
      </c>
      <c r="F39" s="69"/>
      <c r="G39" s="70" t="s">
        <v>5216</v>
      </c>
      <c r="H39" s="50">
        <v>125457123328</v>
      </c>
      <c r="I39" s="50">
        <v>1</v>
      </c>
      <c r="J39" s="50">
        <v>0</v>
      </c>
      <c r="K39" s="51">
        <v>6.9134000000000002</v>
      </c>
      <c r="L39" s="69"/>
      <c r="M39" s="70" t="s">
        <v>5216</v>
      </c>
      <c r="N39" s="50">
        <v>107760903168</v>
      </c>
      <c r="O39" s="50">
        <v>0.8589</v>
      </c>
      <c r="P39" s="50">
        <v>0</v>
      </c>
      <c r="Q39" s="51">
        <v>7.6673</v>
      </c>
      <c r="R39" s="69"/>
      <c r="S39" s="70" t="s">
        <v>5216</v>
      </c>
      <c r="T39" s="50">
        <v>48215573504</v>
      </c>
      <c r="U39" s="50">
        <v>1</v>
      </c>
      <c r="V39" s="50">
        <v>0</v>
      </c>
      <c r="W39" s="51">
        <v>8.2881</v>
      </c>
      <c r="X39" s="69"/>
      <c r="Y39" s="70" t="s">
        <v>5216</v>
      </c>
      <c r="Z39" s="50">
        <v>53065660416</v>
      </c>
      <c r="AA39" s="50">
        <v>1</v>
      </c>
      <c r="AB39" s="50">
        <v>0</v>
      </c>
      <c r="AC39" s="51">
        <v>6.6470000000000002</v>
      </c>
      <c r="AD39" s="69"/>
    </row>
    <row r="40" spans="1:30" ht="15.75" thickBot="1" x14ac:dyDescent="0.3">
      <c r="D40" s="71" t="s">
        <v>5220</v>
      </c>
      <c r="E40" s="72">
        <f>1-((B36/B30)/(B39/B33))</f>
        <v>0.17763862686764775</v>
      </c>
      <c r="F40" s="69"/>
      <c r="J40" s="71" t="s">
        <v>5220</v>
      </c>
      <c r="K40" s="72">
        <f>1-((H36/H30)/(H39/H33))</f>
        <v>0.2821151184986932</v>
      </c>
      <c r="L40" s="69"/>
      <c r="P40" s="71" t="s">
        <v>5220</v>
      </c>
      <c r="Q40" s="72">
        <f>1-((N36/N30)/(N39/N33))</f>
        <v>0.32379186499236956</v>
      </c>
      <c r="R40" s="69"/>
      <c r="V40" s="71" t="s">
        <v>5220</v>
      </c>
      <c r="W40" s="72">
        <f>1-((T36/T30)/(T39/T33))</f>
        <v>0.20225682695979685</v>
      </c>
      <c r="X40" s="69"/>
      <c r="AB40" s="71" t="s">
        <v>5220</v>
      </c>
      <c r="AC40" s="72">
        <f>1-((Z36/Z30)/(Z39/Z33))</f>
        <v>0.39565564373483808</v>
      </c>
      <c r="AD40" s="69"/>
    </row>
    <row r="41" spans="1:30" ht="15.75" thickTop="1" x14ac:dyDescent="0.25">
      <c r="F41" s="69"/>
      <c r="L41" s="69"/>
      <c r="R41" s="69"/>
      <c r="X41" s="69"/>
      <c r="AD41" s="69"/>
    </row>
    <row r="42" spans="1:30" ht="15.75" thickBot="1" x14ac:dyDescent="0.3">
      <c r="A42" t="s">
        <v>5221</v>
      </c>
      <c r="F42" s="69"/>
      <c r="G42" t="s">
        <v>5221</v>
      </c>
      <c r="L42" s="69"/>
      <c r="M42" t="s">
        <v>5221</v>
      </c>
      <c r="R42" s="69"/>
      <c r="S42" t="s">
        <v>5221</v>
      </c>
      <c r="X42" s="69"/>
      <c r="Y42" t="s">
        <v>5221</v>
      </c>
      <c r="AD42" s="69"/>
    </row>
    <row r="43" spans="1:30" x14ac:dyDescent="0.25">
      <c r="A43" s="82" t="s">
        <v>5222</v>
      </c>
      <c r="B43" s="83"/>
      <c r="C43" s="83"/>
      <c r="D43" s="83"/>
      <c r="E43" s="84"/>
      <c r="F43" s="69"/>
      <c r="G43" s="82" t="s">
        <v>5222</v>
      </c>
      <c r="H43" s="83"/>
      <c r="I43" s="83"/>
      <c r="J43" s="83"/>
      <c r="K43" s="84"/>
      <c r="L43" s="69"/>
      <c r="M43" s="82" t="s">
        <v>5222</v>
      </c>
      <c r="N43" s="83"/>
      <c r="O43" s="83"/>
      <c r="P43" s="83"/>
      <c r="Q43" s="84"/>
      <c r="R43" s="69"/>
      <c r="S43" s="82" t="s">
        <v>5222</v>
      </c>
      <c r="T43" s="83"/>
      <c r="U43" s="83"/>
      <c r="V43" s="83"/>
      <c r="W43" s="84"/>
      <c r="X43" s="69"/>
      <c r="Y43" s="82" t="s">
        <v>5222</v>
      </c>
      <c r="Z43" s="83"/>
      <c r="AA43" s="83"/>
      <c r="AB43" s="83"/>
      <c r="AC43" s="84"/>
      <c r="AD43" s="69"/>
    </row>
    <row r="44" spans="1:30" x14ac:dyDescent="0.25">
      <c r="A44" s="19" t="s">
        <v>5223</v>
      </c>
      <c r="B44" t="s">
        <v>5214</v>
      </c>
      <c r="C44" t="s">
        <v>5224</v>
      </c>
      <c r="D44" t="s">
        <v>5225</v>
      </c>
      <c r="E44" s="44"/>
      <c r="F44" s="69"/>
      <c r="G44" s="19" t="s">
        <v>5223</v>
      </c>
      <c r="H44" t="s">
        <v>5214</v>
      </c>
      <c r="I44" t="s">
        <v>5224</v>
      </c>
      <c r="J44" t="s">
        <v>5225</v>
      </c>
      <c r="K44" s="44"/>
      <c r="L44" s="69"/>
      <c r="M44" s="19" t="s">
        <v>5223</v>
      </c>
      <c r="N44" t="s">
        <v>5214</v>
      </c>
      <c r="O44" t="s">
        <v>5224</v>
      </c>
      <c r="P44" t="s">
        <v>5225</v>
      </c>
      <c r="Q44" s="44"/>
      <c r="R44" s="69"/>
      <c r="S44" s="19" t="s">
        <v>5223</v>
      </c>
      <c r="T44" t="s">
        <v>5214</v>
      </c>
      <c r="U44" t="s">
        <v>5224</v>
      </c>
      <c r="V44" t="s">
        <v>5225</v>
      </c>
      <c r="W44" s="44"/>
      <c r="X44" s="69"/>
      <c r="Y44" s="19" t="s">
        <v>5223</v>
      </c>
      <c r="Z44" t="s">
        <v>5214</v>
      </c>
      <c r="AA44" t="s">
        <v>5224</v>
      </c>
      <c r="AB44" t="s">
        <v>5225</v>
      </c>
      <c r="AC44" s="44"/>
      <c r="AD44" s="69"/>
    </row>
    <row r="45" spans="1:30" ht="15.75" thickBot="1" x14ac:dyDescent="0.3">
      <c r="A45" s="70">
        <v>1</v>
      </c>
      <c r="B45" s="50">
        <v>9.0866000000000007</v>
      </c>
      <c r="C45" s="50">
        <v>-208805632</v>
      </c>
      <c r="D45" s="50"/>
      <c r="E45" s="51"/>
      <c r="F45" s="69"/>
      <c r="G45" s="70">
        <v>1</v>
      </c>
      <c r="H45" s="50">
        <v>6.9211</v>
      </c>
      <c r="I45" s="50">
        <v>-147993984</v>
      </c>
      <c r="J45" s="50"/>
      <c r="K45" s="51"/>
      <c r="L45" s="69"/>
      <c r="M45" s="70">
        <v>1</v>
      </c>
      <c r="N45" s="50">
        <v>7.6711999999999998</v>
      </c>
      <c r="O45" s="50">
        <v>-171714048</v>
      </c>
      <c r="P45" s="50"/>
      <c r="Q45" s="51"/>
      <c r="R45" s="69"/>
      <c r="S45" s="70">
        <v>1</v>
      </c>
      <c r="T45" s="50">
        <v>8.2890999999999995</v>
      </c>
      <c r="U45" s="50">
        <v>-250057856</v>
      </c>
      <c r="V45" s="50"/>
      <c r="W45" s="51"/>
      <c r="X45" s="69"/>
      <c r="Y45" s="70">
        <v>2</v>
      </c>
      <c r="Z45" s="50">
        <v>6.6447000000000003</v>
      </c>
      <c r="AA45" s="50">
        <v>-484778048</v>
      </c>
      <c r="AB45" s="50"/>
      <c r="AC45" s="51"/>
      <c r="AD45" s="69"/>
    </row>
    <row r="46" spans="1:30" x14ac:dyDescent="0.25">
      <c r="A46" s="85" t="s">
        <v>5226</v>
      </c>
      <c r="B46" s="86"/>
      <c r="C46" s="86"/>
      <c r="D46" s="86"/>
      <c r="E46" s="87"/>
      <c r="F46" s="69"/>
      <c r="G46" s="85" t="s">
        <v>5226</v>
      </c>
      <c r="H46" s="86"/>
      <c r="I46" s="86"/>
      <c r="J46" s="86"/>
      <c r="K46" s="87"/>
      <c r="L46" s="69"/>
      <c r="M46" s="85" t="s">
        <v>5226</v>
      </c>
      <c r="N46" s="86"/>
      <c r="O46" s="86"/>
      <c r="P46" s="86"/>
      <c r="Q46" s="87"/>
      <c r="R46" s="69"/>
      <c r="S46" s="85" t="s">
        <v>5226</v>
      </c>
      <c r="T46" s="86"/>
      <c r="U46" s="86"/>
      <c r="V46" s="86"/>
      <c r="W46" s="87"/>
      <c r="X46" s="69"/>
      <c r="Y46" s="85" t="s">
        <v>5226</v>
      </c>
      <c r="Z46" s="86"/>
      <c r="AA46" s="86"/>
      <c r="AB46" s="86"/>
      <c r="AC46" s="87"/>
      <c r="AD46" s="69"/>
    </row>
    <row r="47" spans="1:30" x14ac:dyDescent="0.25">
      <c r="A47" s="19" t="s">
        <v>5223</v>
      </c>
      <c r="B47" t="s">
        <v>5214</v>
      </c>
      <c r="C47" t="s">
        <v>5224</v>
      </c>
      <c r="D47" t="s">
        <v>5225</v>
      </c>
      <c r="E47" s="44"/>
      <c r="F47" s="69"/>
      <c r="G47" s="19" t="s">
        <v>5223</v>
      </c>
      <c r="H47" t="s">
        <v>5214</v>
      </c>
      <c r="I47" t="s">
        <v>5224</v>
      </c>
      <c r="J47" t="s">
        <v>5225</v>
      </c>
      <c r="K47" s="44"/>
      <c r="L47" s="69"/>
      <c r="M47" s="19" t="s">
        <v>5223</v>
      </c>
      <c r="N47" t="s">
        <v>5214</v>
      </c>
      <c r="O47" t="s">
        <v>5224</v>
      </c>
      <c r="P47" t="s">
        <v>5225</v>
      </c>
      <c r="Q47" s="44"/>
      <c r="R47" s="69"/>
      <c r="S47" s="19" t="s">
        <v>5223</v>
      </c>
      <c r="T47" t="s">
        <v>5214</v>
      </c>
      <c r="U47" t="s">
        <v>5224</v>
      </c>
      <c r="V47" t="s">
        <v>5225</v>
      </c>
      <c r="W47" s="44"/>
      <c r="X47" s="69"/>
      <c r="Y47" s="19" t="s">
        <v>5223</v>
      </c>
      <c r="Z47" t="s">
        <v>5214</v>
      </c>
      <c r="AA47" t="s">
        <v>5224</v>
      </c>
      <c r="AB47" t="s">
        <v>5225</v>
      </c>
      <c r="AC47" s="44"/>
      <c r="AD47" s="69"/>
    </row>
    <row r="48" spans="1:30" ht="15.75" thickBot="1" x14ac:dyDescent="0.3">
      <c r="A48" s="70">
        <v>1</v>
      </c>
      <c r="B48" s="50">
        <v>9.077</v>
      </c>
      <c r="C48" s="50">
        <v>143621632</v>
      </c>
      <c r="D48" s="50"/>
      <c r="E48" s="51"/>
      <c r="F48" s="69"/>
      <c r="G48" s="70">
        <v>1</v>
      </c>
      <c r="H48" s="50">
        <v>6.9118000000000004</v>
      </c>
      <c r="I48" s="50">
        <v>66894336</v>
      </c>
      <c r="J48" s="50"/>
      <c r="K48" s="51"/>
      <c r="L48" s="69"/>
      <c r="M48" s="70">
        <v>1</v>
      </c>
      <c r="N48" s="50">
        <v>7.6580000000000004</v>
      </c>
      <c r="O48" s="50">
        <v>73291264</v>
      </c>
      <c r="P48" s="50"/>
      <c r="Q48" s="51"/>
      <c r="R48" s="69"/>
      <c r="S48" s="70">
        <v>1</v>
      </c>
      <c r="T48" s="50">
        <v>8.2931000000000008</v>
      </c>
      <c r="U48" s="50">
        <v>86678016</v>
      </c>
      <c r="V48" s="50"/>
      <c r="W48" s="51"/>
      <c r="X48" s="69"/>
      <c r="Y48" s="70">
        <v>1</v>
      </c>
      <c r="Z48" s="50">
        <v>6.6462000000000003</v>
      </c>
      <c r="AA48" s="50">
        <v>505189888</v>
      </c>
      <c r="AB48" s="50"/>
      <c r="AC48" s="51"/>
      <c r="AD48" s="69"/>
    </row>
    <row r="49" spans="1:30" ht="15.75" thickBot="1" x14ac:dyDescent="0.3">
      <c r="D49" s="71" t="s">
        <v>5220</v>
      </c>
      <c r="E49" s="73">
        <f>ABS((C48-(C45))/C45)</f>
        <v>1.6878245123196678</v>
      </c>
      <c r="F49" s="69"/>
      <c r="J49" s="71" t="s">
        <v>5220</v>
      </c>
      <c r="K49" s="73">
        <f>ABS((I48-(I45))/I45)</f>
        <v>1.4520071302357804</v>
      </c>
      <c r="L49" s="69"/>
      <c r="P49" s="71" t="s">
        <v>5220</v>
      </c>
      <c r="Q49" s="73">
        <f>ABS((O48-(O45))/O45)</f>
        <v>1.4268215958661694</v>
      </c>
      <c r="R49" s="69"/>
      <c r="V49" s="71" t="s">
        <v>5220</v>
      </c>
      <c r="W49" s="73">
        <f>ABS((U48-(U45))/U45)</f>
        <v>1.3466318450718862</v>
      </c>
      <c r="X49" s="69"/>
      <c r="AB49" s="71" t="s">
        <v>5220</v>
      </c>
      <c r="AC49" s="73">
        <f>ABS((AA48-(AA45))/AA45)</f>
        <v>2.042105536923982</v>
      </c>
      <c r="AD49" s="69"/>
    </row>
    <row r="50" spans="1:30" ht="16.5" thickTop="1" thickBot="1" x14ac:dyDescent="0.3"/>
    <row r="51" spans="1:30" s="68" customFormat="1" ht="15.75" thickBot="1" x14ac:dyDescent="0.3">
      <c r="A51" s="67" t="s">
        <v>3422</v>
      </c>
      <c r="B51" s="68">
        <f>VLOOKUP(A51,[1]Sheet1!B:C,2,0)</f>
        <v>2.8</v>
      </c>
      <c r="G51" s="68" t="s">
        <v>3431</v>
      </c>
      <c r="H51" s="68">
        <f>VLOOKUP(G51,[1]Sheet1!B:C,2,0)</f>
        <v>7.87</v>
      </c>
      <c r="M51" s="68" t="s">
        <v>3436</v>
      </c>
      <c r="N51" s="68">
        <f>VLOOKUP(M51,[1]Sheet1!B:C,2,0)</f>
        <v>6.87</v>
      </c>
      <c r="S51" s="68" t="s">
        <v>3437</v>
      </c>
      <c r="T51" s="68">
        <f>VLOOKUP(S51,[1]Sheet1!B:C,2,0)</f>
        <v>6.44</v>
      </c>
      <c r="Y51" s="68" t="s">
        <v>3444</v>
      </c>
      <c r="Z51" s="68">
        <f>VLOOKUP(Y51,[1]Sheet1!B:C,2,0)</f>
        <v>8.65</v>
      </c>
    </row>
    <row r="52" spans="1:30" ht="15.75" thickBot="1" x14ac:dyDescent="0.3">
      <c r="A52" t="s">
        <v>4991</v>
      </c>
      <c r="F52" s="69"/>
      <c r="G52" t="s">
        <v>4991</v>
      </c>
      <c r="L52" s="69"/>
      <c r="M52" t="s">
        <v>4991</v>
      </c>
      <c r="R52" s="69"/>
      <c r="S52" t="s">
        <v>4991</v>
      </c>
      <c r="X52" s="69"/>
      <c r="Y52" t="s">
        <v>4991</v>
      </c>
      <c r="AD52" s="69"/>
    </row>
    <row r="53" spans="1:30" x14ac:dyDescent="0.25">
      <c r="A53" s="82" t="s">
        <v>5209</v>
      </c>
      <c r="B53" s="83"/>
      <c r="C53" s="83"/>
      <c r="D53" s="83"/>
      <c r="E53" s="84"/>
      <c r="F53" s="69"/>
      <c r="G53" s="82" t="s">
        <v>5209</v>
      </c>
      <c r="H53" s="83"/>
      <c r="I53" s="83"/>
      <c r="J53" s="83"/>
      <c r="K53" s="84"/>
      <c r="L53" s="69"/>
      <c r="M53" s="82" t="s">
        <v>5209</v>
      </c>
      <c r="N53" s="83"/>
      <c r="O53" s="83"/>
      <c r="P53" s="83"/>
      <c r="Q53" s="84"/>
      <c r="R53" s="69"/>
      <c r="S53" s="82" t="s">
        <v>5209</v>
      </c>
      <c r="T53" s="83"/>
      <c r="U53" s="83"/>
      <c r="V53" s="83"/>
      <c r="W53" s="84"/>
      <c r="X53" s="69"/>
      <c r="Y53" s="82" t="s">
        <v>5209</v>
      </c>
      <c r="Z53" s="83"/>
      <c r="AA53" s="83"/>
      <c r="AB53" s="83"/>
      <c r="AC53" s="84"/>
      <c r="AD53" s="69"/>
    </row>
    <row r="54" spans="1:30" x14ac:dyDescent="0.25">
      <c r="A54" s="19" t="s">
        <v>5210</v>
      </c>
      <c r="B54" t="s">
        <v>5211</v>
      </c>
      <c r="C54" t="s">
        <v>5212</v>
      </c>
      <c r="D54" t="s">
        <v>5213</v>
      </c>
      <c r="E54" s="44" t="s">
        <v>5214</v>
      </c>
      <c r="F54" s="69"/>
      <c r="G54" s="19" t="s">
        <v>5210</v>
      </c>
      <c r="H54" t="s">
        <v>5211</v>
      </c>
      <c r="I54" t="s">
        <v>5212</v>
      </c>
      <c r="J54" t="s">
        <v>5213</v>
      </c>
      <c r="K54" s="44" t="s">
        <v>5214</v>
      </c>
      <c r="L54" s="69"/>
      <c r="M54" s="19" t="s">
        <v>5210</v>
      </c>
      <c r="N54" t="s">
        <v>5211</v>
      </c>
      <c r="O54" t="s">
        <v>5212</v>
      </c>
      <c r="P54" t="s">
        <v>5213</v>
      </c>
      <c r="Q54" s="44" t="s">
        <v>5214</v>
      </c>
      <c r="R54" s="69"/>
      <c r="S54" s="19" t="s">
        <v>5210</v>
      </c>
      <c r="T54" t="s">
        <v>5211</v>
      </c>
      <c r="U54" t="s">
        <v>5212</v>
      </c>
      <c r="V54" t="s">
        <v>5213</v>
      </c>
      <c r="W54" s="44" t="s">
        <v>5214</v>
      </c>
      <c r="X54" s="69"/>
      <c r="Y54" s="19" t="s">
        <v>5210</v>
      </c>
      <c r="Z54" t="s">
        <v>5211</v>
      </c>
      <c r="AA54" t="s">
        <v>5212</v>
      </c>
      <c r="AB54" t="s">
        <v>5213</v>
      </c>
      <c r="AC54" s="44" t="s">
        <v>5214</v>
      </c>
      <c r="AD54" s="69"/>
    </row>
    <row r="55" spans="1:30" ht="15.75" thickBot="1" x14ac:dyDescent="0.3">
      <c r="A55" s="70" t="s">
        <v>5216</v>
      </c>
      <c r="B55" s="50">
        <v>444191267328</v>
      </c>
      <c r="C55" s="50">
        <v>1</v>
      </c>
      <c r="D55" s="50">
        <v>0</v>
      </c>
      <c r="E55" s="51">
        <v>2.7948</v>
      </c>
      <c r="F55" s="69"/>
      <c r="G55" s="70" t="s">
        <v>5216</v>
      </c>
      <c r="H55" s="50">
        <v>153002188288</v>
      </c>
      <c r="I55" s="50">
        <v>2.0709</v>
      </c>
      <c r="J55" s="50">
        <v>0</v>
      </c>
      <c r="K55" s="51">
        <v>7.8666999999999998</v>
      </c>
      <c r="L55" s="69"/>
      <c r="M55" s="70" t="s">
        <v>5215</v>
      </c>
      <c r="N55" s="50">
        <v>165865411072</v>
      </c>
      <c r="O55" s="50">
        <v>2.2450000000000001</v>
      </c>
      <c r="P55" s="50">
        <v>0</v>
      </c>
      <c r="Q55" s="51">
        <v>6.8639000000000001</v>
      </c>
      <c r="R55" s="69"/>
      <c r="S55" s="70" t="s">
        <v>5227</v>
      </c>
      <c r="T55" s="50">
        <v>73883204096</v>
      </c>
      <c r="U55" s="50">
        <v>1</v>
      </c>
      <c r="V55" s="50">
        <v>0</v>
      </c>
      <c r="W55" s="51">
        <v>6.4429999999999996</v>
      </c>
      <c r="X55" s="69"/>
      <c r="Y55" s="70" t="s">
        <v>5216</v>
      </c>
      <c r="Z55" s="50">
        <v>79934519296</v>
      </c>
      <c r="AA55" s="50">
        <v>1</v>
      </c>
      <c r="AB55" s="50">
        <v>0</v>
      </c>
      <c r="AC55" s="51">
        <v>8.6445000000000007</v>
      </c>
      <c r="AD55" s="69"/>
    </row>
    <row r="56" spans="1:30" x14ac:dyDescent="0.25">
      <c r="A56" s="82" t="s">
        <v>5217</v>
      </c>
      <c r="B56" s="83"/>
      <c r="C56" s="83"/>
      <c r="D56" s="83"/>
      <c r="E56" s="84"/>
      <c r="F56" s="69"/>
      <c r="G56" s="82" t="s">
        <v>5217</v>
      </c>
      <c r="H56" s="83"/>
      <c r="I56" s="83"/>
      <c r="J56" s="83"/>
      <c r="K56" s="84"/>
      <c r="L56" s="69"/>
      <c r="M56" s="82" t="s">
        <v>5217</v>
      </c>
      <c r="N56" s="83"/>
      <c r="O56" s="83"/>
      <c r="P56" s="83"/>
      <c r="Q56" s="84"/>
      <c r="R56" s="69"/>
      <c r="S56" s="82" t="s">
        <v>5217</v>
      </c>
      <c r="T56" s="83"/>
      <c r="U56" s="83"/>
      <c r="V56" s="83"/>
      <c r="W56" s="84"/>
      <c r="X56" s="69"/>
      <c r="Y56" s="82" t="s">
        <v>5217</v>
      </c>
      <c r="Z56" s="83"/>
      <c r="AA56" s="83"/>
      <c r="AB56" s="83"/>
      <c r="AC56" s="84"/>
      <c r="AD56" s="69"/>
    </row>
    <row r="57" spans="1:30" x14ac:dyDescent="0.25">
      <c r="A57" s="19" t="s">
        <v>5210</v>
      </c>
      <c r="B57" t="s">
        <v>5211</v>
      </c>
      <c r="C57" t="s">
        <v>5212</v>
      </c>
      <c r="D57" t="s">
        <v>5213</v>
      </c>
      <c r="E57" s="44" t="s">
        <v>5214</v>
      </c>
      <c r="F57" s="69"/>
      <c r="G57" s="19" t="s">
        <v>5210</v>
      </c>
      <c r="H57" t="s">
        <v>5211</v>
      </c>
      <c r="I57" t="s">
        <v>5212</v>
      </c>
      <c r="J57" t="s">
        <v>5213</v>
      </c>
      <c r="K57" s="44" t="s">
        <v>5214</v>
      </c>
      <c r="L57" s="69"/>
      <c r="M57" s="19" t="s">
        <v>5210</v>
      </c>
      <c r="N57" t="s">
        <v>5211</v>
      </c>
      <c r="O57" t="s">
        <v>5212</v>
      </c>
      <c r="P57" t="s">
        <v>5213</v>
      </c>
      <c r="Q57" s="44" t="s">
        <v>5214</v>
      </c>
      <c r="R57" s="69"/>
      <c r="S57" s="19" t="s">
        <v>5210</v>
      </c>
      <c r="T57" t="s">
        <v>5211</v>
      </c>
      <c r="U57" t="s">
        <v>5212</v>
      </c>
      <c r="V57" t="s">
        <v>5213</v>
      </c>
      <c r="W57" s="44" t="s">
        <v>5214</v>
      </c>
      <c r="X57" s="69"/>
      <c r="Y57" s="19" t="s">
        <v>5210</v>
      </c>
      <c r="Z57" t="s">
        <v>5211</v>
      </c>
      <c r="AA57" t="s">
        <v>5212</v>
      </c>
      <c r="AB57" t="s">
        <v>5213</v>
      </c>
      <c r="AC57" s="44" t="s">
        <v>5214</v>
      </c>
      <c r="AD57" s="69"/>
    </row>
    <row r="58" spans="1:30" ht="15.75" thickBot="1" x14ac:dyDescent="0.3">
      <c r="A58" s="70" t="s">
        <v>5216</v>
      </c>
      <c r="B58" s="50">
        <v>510471851520</v>
      </c>
      <c r="C58" s="50">
        <v>1</v>
      </c>
      <c r="D58" s="50">
        <v>0</v>
      </c>
      <c r="E58" s="51">
        <v>2.7957000000000001</v>
      </c>
      <c r="F58" s="69"/>
      <c r="G58" s="70" t="s">
        <v>5216</v>
      </c>
      <c r="H58" s="50">
        <v>155418067968</v>
      </c>
      <c r="I58" s="50">
        <v>2.6036999999999999</v>
      </c>
      <c r="J58" s="50">
        <v>0</v>
      </c>
      <c r="K58" s="51">
        <v>7.8667999999999996</v>
      </c>
      <c r="L58" s="69"/>
      <c r="M58" s="70" t="s">
        <v>5215</v>
      </c>
      <c r="N58" s="50">
        <v>218806474240</v>
      </c>
      <c r="O58" s="50">
        <v>3.6656</v>
      </c>
      <c r="P58" s="50">
        <v>0</v>
      </c>
      <c r="Q58" s="51">
        <v>6.8689</v>
      </c>
      <c r="R58" s="69"/>
      <c r="S58" s="70" t="s">
        <v>5227</v>
      </c>
      <c r="T58" s="50">
        <v>59691848704</v>
      </c>
      <c r="U58" s="50">
        <v>1</v>
      </c>
      <c r="V58" s="50">
        <v>0</v>
      </c>
      <c r="W58" s="51">
        <v>6.4406999999999996</v>
      </c>
      <c r="X58" s="69"/>
      <c r="Y58" s="70" t="s">
        <v>5216</v>
      </c>
      <c r="Z58" s="50">
        <v>73508172800</v>
      </c>
      <c r="AA58" s="50">
        <v>1</v>
      </c>
      <c r="AB58" s="50">
        <v>0</v>
      </c>
      <c r="AC58" s="51">
        <v>8.6445000000000007</v>
      </c>
      <c r="AD58" s="69"/>
    </row>
    <row r="59" spans="1:30" x14ac:dyDescent="0.25">
      <c r="A59" s="82" t="s">
        <v>5218</v>
      </c>
      <c r="B59" s="83"/>
      <c r="C59" s="83"/>
      <c r="D59" s="83"/>
      <c r="E59" s="84"/>
      <c r="F59" s="69"/>
      <c r="G59" s="82" t="s">
        <v>5218</v>
      </c>
      <c r="H59" s="83"/>
      <c r="I59" s="83"/>
      <c r="J59" s="83"/>
      <c r="K59" s="84"/>
      <c r="L59" s="69"/>
      <c r="M59" s="82" t="s">
        <v>5218</v>
      </c>
      <c r="N59" s="83"/>
      <c r="O59" s="83"/>
      <c r="P59" s="83"/>
      <c r="Q59" s="84"/>
      <c r="R59" s="69"/>
      <c r="S59" s="82" t="s">
        <v>5218</v>
      </c>
      <c r="T59" s="83"/>
      <c r="U59" s="83"/>
      <c r="V59" s="83"/>
      <c r="W59" s="84"/>
      <c r="X59" s="69"/>
      <c r="Y59" s="82" t="s">
        <v>5218</v>
      </c>
      <c r="Z59" s="83"/>
      <c r="AA59" s="83"/>
      <c r="AB59" s="83"/>
      <c r="AC59" s="84"/>
      <c r="AD59" s="69"/>
    </row>
    <row r="60" spans="1:30" x14ac:dyDescent="0.25">
      <c r="A60" s="19" t="s">
        <v>5210</v>
      </c>
      <c r="B60" t="s">
        <v>5211</v>
      </c>
      <c r="C60" t="s">
        <v>5212</v>
      </c>
      <c r="D60" t="s">
        <v>5213</v>
      </c>
      <c r="E60" s="44" t="s">
        <v>5214</v>
      </c>
      <c r="F60" s="69"/>
      <c r="G60" s="19" t="s">
        <v>5210</v>
      </c>
      <c r="H60" t="s">
        <v>5211</v>
      </c>
      <c r="I60" t="s">
        <v>5212</v>
      </c>
      <c r="J60" t="s">
        <v>5213</v>
      </c>
      <c r="K60" s="44" t="s">
        <v>5214</v>
      </c>
      <c r="L60" s="69"/>
      <c r="M60" s="19" t="s">
        <v>5210</v>
      </c>
      <c r="N60" t="s">
        <v>5211</v>
      </c>
      <c r="O60" t="s">
        <v>5212</v>
      </c>
      <c r="P60" t="s">
        <v>5213</v>
      </c>
      <c r="Q60" s="44" t="s">
        <v>5214</v>
      </c>
      <c r="R60" s="69"/>
      <c r="S60" s="19" t="s">
        <v>5210</v>
      </c>
      <c r="T60" t="s">
        <v>5211</v>
      </c>
      <c r="U60" t="s">
        <v>5212</v>
      </c>
      <c r="V60" t="s">
        <v>5213</v>
      </c>
      <c r="W60" s="44" t="s">
        <v>5214</v>
      </c>
      <c r="X60" s="69"/>
      <c r="Y60" s="19" t="s">
        <v>5210</v>
      </c>
      <c r="Z60" t="s">
        <v>5211</v>
      </c>
      <c r="AA60" t="s">
        <v>5212</v>
      </c>
      <c r="AB60" t="s">
        <v>5213</v>
      </c>
      <c r="AC60" s="44" t="s">
        <v>5214</v>
      </c>
      <c r="AD60" s="69"/>
    </row>
    <row r="61" spans="1:30" ht="15.75" thickBot="1" x14ac:dyDescent="0.3">
      <c r="A61" s="70" t="s">
        <v>5216</v>
      </c>
      <c r="B61" s="50">
        <v>104218395648</v>
      </c>
      <c r="C61" s="50">
        <v>1</v>
      </c>
      <c r="D61" s="50">
        <v>0</v>
      </c>
      <c r="E61" s="51">
        <v>2.7881999999999998</v>
      </c>
      <c r="F61" s="69"/>
      <c r="G61" s="70" t="s">
        <v>5216</v>
      </c>
      <c r="H61" s="50">
        <v>34767555584</v>
      </c>
      <c r="I61" s="50">
        <v>1</v>
      </c>
      <c r="J61" s="50">
        <v>0</v>
      </c>
      <c r="K61" s="51">
        <v>7.8491999999999997</v>
      </c>
      <c r="L61" s="69"/>
      <c r="M61" s="70" t="s">
        <v>5215</v>
      </c>
      <c r="N61" s="50">
        <v>73152547840</v>
      </c>
      <c r="O61" s="50">
        <v>2.1040000000000001</v>
      </c>
      <c r="P61" s="50">
        <v>0</v>
      </c>
      <c r="Q61" s="51">
        <v>6.8563000000000001</v>
      </c>
      <c r="R61" s="69"/>
      <c r="S61" s="70" t="s">
        <v>5227</v>
      </c>
      <c r="T61" s="50">
        <v>10315491328</v>
      </c>
      <c r="U61" s="50">
        <v>0.29670000000000002</v>
      </c>
      <c r="V61" s="50">
        <v>0</v>
      </c>
      <c r="W61" s="51">
        <v>6.4229000000000003</v>
      </c>
      <c r="X61" s="69"/>
      <c r="Y61" s="70" t="s">
        <v>5216</v>
      </c>
      <c r="Z61" s="50">
        <v>23202921472</v>
      </c>
      <c r="AA61" s="50">
        <v>1</v>
      </c>
      <c r="AB61" s="50">
        <v>0</v>
      </c>
      <c r="AC61" s="51">
        <v>8.6347000000000005</v>
      </c>
      <c r="AD61" s="69"/>
    </row>
    <row r="62" spans="1:30" x14ac:dyDescent="0.25">
      <c r="A62" s="82" t="s">
        <v>5219</v>
      </c>
      <c r="B62" s="83"/>
      <c r="C62" s="83"/>
      <c r="D62" s="83"/>
      <c r="E62" s="84"/>
      <c r="F62" s="69"/>
      <c r="G62" s="82" t="s">
        <v>5219</v>
      </c>
      <c r="H62" s="83"/>
      <c r="I62" s="83"/>
      <c r="J62" s="83"/>
      <c r="K62" s="84"/>
      <c r="L62" s="69"/>
      <c r="M62" s="82" t="s">
        <v>5219</v>
      </c>
      <c r="N62" s="83"/>
      <c r="O62" s="83"/>
      <c r="P62" s="83"/>
      <c r="Q62" s="84"/>
      <c r="R62" s="69"/>
      <c r="S62" s="82" t="s">
        <v>5219</v>
      </c>
      <c r="T62" s="83"/>
      <c r="U62" s="83"/>
      <c r="V62" s="83"/>
      <c r="W62" s="84"/>
      <c r="X62" s="69"/>
      <c r="Y62" s="82" t="s">
        <v>5219</v>
      </c>
      <c r="Z62" s="83"/>
      <c r="AA62" s="83"/>
      <c r="AB62" s="83"/>
      <c r="AC62" s="84"/>
      <c r="AD62" s="69"/>
    </row>
    <row r="63" spans="1:30" x14ac:dyDescent="0.25">
      <c r="A63" s="19" t="s">
        <v>5210</v>
      </c>
      <c r="B63" t="s">
        <v>5211</v>
      </c>
      <c r="C63" t="s">
        <v>5212</v>
      </c>
      <c r="D63" t="s">
        <v>5213</v>
      </c>
      <c r="E63" s="44" t="s">
        <v>5214</v>
      </c>
      <c r="F63" s="69"/>
      <c r="G63" s="19" t="s">
        <v>5210</v>
      </c>
      <c r="H63" t="s">
        <v>5211</v>
      </c>
      <c r="I63" t="s">
        <v>5212</v>
      </c>
      <c r="J63" t="s">
        <v>5213</v>
      </c>
      <c r="K63" s="44" t="s">
        <v>5214</v>
      </c>
      <c r="L63" s="69"/>
      <c r="M63" s="19" t="s">
        <v>5210</v>
      </c>
      <c r="N63" t="s">
        <v>5211</v>
      </c>
      <c r="O63" t="s">
        <v>5212</v>
      </c>
      <c r="P63" t="s">
        <v>5213</v>
      </c>
      <c r="Q63" s="44" t="s">
        <v>5214</v>
      </c>
      <c r="R63" s="69"/>
      <c r="S63" s="19" t="s">
        <v>5210</v>
      </c>
      <c r="T63" t="s">
        <v>5211</v>
      </c>
      <c r="U63" t="s">
        <v>5212</v>
      </c>
      <c r="V63" t="s">
        <v>5213</v>
      </c>
      <c r="W63" s="44" t="s">
        <v>5214</v>
      </c>
      <c r="X63" s="69"/>
      <c r="Y63" s="19" t="s">
        <v>5210</v>
      </c>
      <c r="Z63" t="s">
        <v>5211</v>
      </c>
      <c r="AA63" t="s">
        <v>5212</v>
      </c>
      <c r="AB63" t="s">
        <v>5213</v>
      </c>
      <c r="AC63" s="44" t="s">
        <v>5214</v>
      </c>
      <c r="AD63" s="69"/>
    </row>
    <row r="64" spans="1:30" ht="15.75" thickBot="1" x14ac:dyDescent="0.3">
      <c r="A64" s="70" t="s">
        <v>5216</v>
      </c>
      <c r="B64" s="50">
        <v>242500329472</v>
      </c>
      <c r="C64" s="50">
        <v>1</v>
      </c>
      <c r="D64" s="50">
        <v>0</v>
      </c>
      <c r="E64" s="51">
        <v>2.7863000000000002</v>
      </c>
      <c r="F64" s="69"/>
      <c r="G64" s="70" t="s">
        <v>5216</v>
      </c>
      <c r="H64" s="50">
        <v>83142947840</v>
      </c>
      <c r="I64" s="50">
        <v>1</v>
      </c>
      <c r="J64" s="50">
        <v>0</v>
      </c>
      <c r="K64" s="51">
        <v>7.8517999999999999</v>
      </c>
      <c r="L64" s="69"/>
      <c r="M64" s="70" t="s">
        <v>5215</v>
      </c>
      <c r="N64" s="50">
        <v>150362218496</v>
      </c>
      <c r="O64" s="50">
        <v>1.8085</v>
      </c>
      <c r="P64" s="50">
        <v>0</v>
      </c>
      <c r="Q64" s="51">
        <v>6.8528000000000002</v>
      </c>
      <c r="R64" s="69"/>
      <c r="S64" s="70" t="s">
        <v>5227</v>
      </c>
      <c r="T64" s="50">
        <v>27282197504</v>
      </c>
      <c r="U64" s="50">
        <v>0.3281</v>
      </c>
      <c r="V64" s="50">
        <v>0</v>
      </c>
      <c r="W64" s="51">
        <v>6.4029999999999996</v>
      </c>
      <c r="X64" s="69"/>
      <c r="Y64" s="70" t="s">
        <v>5216</v>
      </c>
      <c r="Z64" s="50">
        <v>43982276608</v>
      </c>
      <c r="AA64" s="50">
        <v>1</v>
      </c>
      <c r="AB64" s="50">
        <v>0</v>
      </c>
      <c r="AC64" s="51">
        <v>8.6364000000000001</v>
      </c>
      <c r="AD64" s="69"/>
    </row>
    <row r="65" spans="1:30" ht="15.75" thickBot="1" x14ac:dyDescent="0.3">
      <c r="D65" s="71" t="s">
        <v>5220</v>
      </c>
      <c r="E65" s="72">
        <f>1-((B61/B55)/(B64/B58))</f>
        <v>0.50610590553762402</v>
      </c>
      <c r="F65" s="69"/>
      <c r="J65" s="71" t="s">
        <v>5220</v>
      </c>
      <c r="K65" s="72">
        <f>1-((H61/H55)/(H64/H58))</f>
        <v>0.57523120658908955</v>
      </c>
      <c r="L65" s="69"/>
      <c r="P65" s="71" t="s">
        <v>5220</v>
      </c>
      <c r="Q65" s="72">
        <f>1-((N61/N55)/(N64/N58))</f>
        <v>0.35820685989862711</v>
      </c>
      <c r="R65" s="69"/>
      <c r="V65" s="71" t="s">
        <v>5220</v>
      </c>
      <c r="W65" s="72">
        <f>1-((T61/T55)/(T64/T58))</f>
        <v>0.69452204259254446</v>
      </c>
      <c r="X65" s="69"/>
      <c r="AB65" s="71" t="s">
        <v>5220</v>
      </c>
      <c r="AC65" s="72">
        <f>1-((Z61/Z55)/(Z64/Z58))</f>
        <v>0.51486095977976509</v>
      </c>
      <c r="AD65" s="69"/>
    </row>
    <row r="66" spans="1:30" ht="15.75" thickTop="1" x14ac:dyDescent="0.25">
      <c r="F66" s="69"/>
      <c r="L66" s="69"/>
      <c r="R66" s="69"/>
      <c r="X66" s="69"/>
      <c r="AD66" s="69"/>
    </row>
    <row r="67" spans="1:30" ht="15.75" thickBot="1" x14ac:dyDescent="0.3">
      <c r="A67" t="s">
        <v>5221</v>
      </c>
      <c r="F67" s="69"/>
      <c r="G67" t="s">
        <v>5221</v>
      </c>
      <c r="L67" s="69"/>
      <c r="M67" t="s">
        <v>5221</v>
      </c>
      <c r="R67" s="69"/>
      <c r="S67" t="s">
        <v>5221</v>
      </c>
      <c r="X67" s="69"/>
      <c r="Y67" t="s">
        <v>5221</v>
      </c>
      <c r="AD67" s="69"/>
    </row>
    <row r="68" spans="1:30" x14ac:dyDescent="0.25">
      <c r="A68" s="82" t="s">
        <v>5222</v>
      </c>
      <c r="B68" s="83"/>
      <c r="C68" s="83"/>
      <c r="D68" s="83"/>
      <c r="E68" s="84"/>
      <c r="F68" s="69"/>
      <c r="G68" s="82" t="s">
        <v>5222</v>
      </c>
      <c r="H68" s="83"/>
      <c r="I68" s="83"/>
      <c r="J68" s="83"/>
      <c r="K68" s="84"/>
      <c r="L68" s="69"/>
      <c r="M68" s="82" t="s">
        <v>5222</v>
      </c>
      <c r="N68" s="83"/>
      <c r="O68" s="83"/>
      <c r="P68" s="83"/>
      <c r="Q68" s="84"/>
      <c r="R68" s="69"/>
      <c r="S68" s="82" t="s">
        <v>5222</v>
      </c>
      <c r="T68" s="83"/>
      <c r="U68" s="83"/>
      <c r="V68" s="83"/>
      <c r="W68" s="84"/>
      <c r="X68" s="69"/>
      <c r="Y68" s="82" t="s">
        <v>5222</v>
      </c>
      <c r="Z68" s="83"/>
      <c r="AA68" s="83"/>
      <c r="AB68" s="83"/>
      <c r="AC68" s="84"/>
      <c r="AD68" s="69"/>
    </row>
    <row r="69" spans="1:30" x14ac:dyDescent="0.25">
      <c r="A69" s="19" t="s">
        <v>5223</v>
      </c>
      <c r="B69" t="s">
        <v>5214</v>
      </c>
      <c r="C69" t="s">
        <v>5224</v>
      </c>
      <c r="D69" t="s">
        <v>5225</v>
      </c>
      <c r="E69" s="44"/>
      <c r="F69" s="69"/>
      <c r="G69" s="19" t="s">
        <v>5223</v>
      </c>
      <c r="H69" t="s">
        <v>5214</v>
      </c>
      <c r="I69" t="s">
        <v>5224</v>
      </c>
      <c r="J69" t="s">
        <v>5225</v>
      </c>
      <c r="K69" s="44"/>
      <c r="L69" s="69"/>
      <c r="M69" s="19" t="s">
        <v>5223</v>
      </c>
      <c r="N69" t="s">
        <v>5214</v>
      </c>
      <c r="O69" t="s">
        <v>5224</v>
      </c>
      <c r="P69" t="s">
        <v>5225</v>
      </c>
      <c r="Q69" s="44"/>
      <c r="R69" s="69"/>
      <c r="S69" s="19" t="s">
        <v>5223</v>
      </c>
      <c r="T69" t="s">
        <v>5214</v>
      </c>
      <c r="U69" t="s">
        <v>5224</v>
      </c>
      <c r="V69" t="s">
        <v>5225</v>
      </c>
      <c r="W69" s="44"/>
      <c r="X69" s="69"/>
      <c r="Y69" s="19" t="s">
        <v>5223</v>
      </c>
      <c r="Z69" t="s">
        <v>5214</v>
      </c>
      <c r="AA69" t="s">
        <v>5224</v>
      </c>
      <c r="AB69" t="s">
        <v>5225</v>
      </c>
      <c r="AC69" s="44"/>
      <c r="AD69" s="69"/>
    </row>
    <row r="70" spans="1:30" ht="15.75" thickBot="1" x14ac:dyDescent="0.3">
      <c r="A70" s="70">
        <v>1</v>
      </c>
      <c r="B70" s="50">
        <v>2.7976999999999999</v>
      </c>
      <c r="C70" s="50">
        <v>-542371968</v>
      </c>
      <c r="D70" s="50"/>
      <c r="E70" s="51"/>
      <c r="F70" s="69"/>
      <c r="G70" s="70">
        <v>1</v>
      </c>
      <c r="H70" s="50">
        <v>7.8708</v>
      </c>
      <c r="I70" s="50">
        <v>-218374016</v>
      </c>
      <c r="J70" s="50"/>
      <c r="K70" s="51"/>
      <c r="L70" s="69"/>
      <c r="M70" s="70">
        <v>2</v>
      </c>
      <c r="N70" s="50">
        <v>6.8746999999999998</v>
      </c>
      <c r="O70" s="50">
        <v>-154860800</v>
      </c>
      <c r="P70" s="50"/>
      <c r="Q70" s="51"/>
      <c r="R70" s="69"/>
      <c r="S70" s="70">
        <v>3</v>
      </c>
      <c r="T70" s="50">
        <v>6.4429999999999996</v>
      </c>
      <c r="U70" s="50">
        <v>-62776576</v>
      </c>
      <c r="V70" s="50"/>
      <c r="W70" s="51"/>
      <c r="X70" s="69"/>
      <c r="Y70" s="70">
        <v>1</v>
      </c>
      <c r="Z70" s="50">
        <v>8.6479999999999997</v>
      </c>
      <c r="AA70" s="50">
        <v>-153241280</v>
      </c>
      <c r="AB70" s="50"/>
      <c r="AC70" s="51"/>
      <c r="AD70" s="69"/>
    </row>
    <row r="71" spans="1:30" x14ac:dyDescent="0.25">
      <c r="A71" s="85" t="s">
        <v>5226</v>
      </c>
      <c r="B71" s="86"/>
      <c r="C71" s="86"/>
      <c r="D71" s="86"/>
      <c r="E71" s="87"/>
      <c r="F71" s="69"/>
      <c r="G71" s="85" t="s">
        <v>5226</v>
      </c>
      <c r="H71" s="86"/>
      <c r="I71" s="86"/>
      <c r="J71" s="86"/>
      <c r="K71" s="87"/>
      <c r="L71" s="69"/>
      <c r="M71" s="85" t="s">
        <v>5226</v>
      </c>
      <c r="N71" s="86"/>
      <c r="O71" s="86"/>
      <c r="P71" s="86"/>
      <c r="Q71" s="87"/>
      <c r="R71" s="69"/>
      <c r="S71" s="85" t="s">
        <v>5226</v>
      </c>
      <c r="T71" s="86"/>
      <c r="U71" s="86"/>
      <c r="V71" s="86"/>
      <c r="W71" s="87"/>
      <c r="X71" s="69"/>
      <c r="Y71" s="85" t="s">
        <v>5226</v>
      </c>
      <c r="Z71" s="86"/>
      <c r="AA71" s="86"/>
      <c r="AB71" s="86"/>
      <c r="AC71" s="87"/>
      <c r="AD71" s="69"/>
    </row>
    <row r="72" spans="1:30" x14ac:dyDescent="0.25">
      <c r="A72" s="19" t="s">
        <v>5223</v>
      </c>
      <c r="B72" t="s">
        <v>5214</v>
      </c>
      <c r="C72" t="s">
        <v>5224</v>
      </c>
      <c r="D72" t="s">
        <v>5225</v>
      </c>
      <c r="E72" s="44"/>
      <c r="F72" s="69"/>
      <c r="G72" s="19" t="s">
        <v>5223</v>
      </c>
      <c r="H72" t="s">
        <v>5214</v>
      </c>
      <c r="I72" t="s">
        <v>5224</v>
      </c>
      <c r="J72" t="s">
        <v>5225</v>
      </c>
      <c r="K72" s="44"/>
      <c r="L72" s="69"/>
      <c r="M72" s="19" t="s">
        <v>5223</v>
      </c>
      <c r="N72" t="s">
        <v>5214</v>
      </c>
      <c r="O72" t="s">
        <v>5224</v>
      </c>
      <c r="P72" t="s">
        <v>5225</v>
      </c>
      <c r="Q72" s="44"/>
      <c r="R72" s="69"/>
      <c r="S72" s="19" t="s">
        <v>5223</v>
      </c>
      <c r="T72" t="s">
        <v>5214</v>
      </c>
      <c r="U72" t="s">
        <v>5224</v>
      </c>
      <c r="V72" t="s">
        <v>5225</v>
      </c>
      <c r="W72" s="44"/>
      <c r="X72" s="69"/>
      <c r="Y72" s="19" t="s">
        <v>5223</v>
      </c>
      <c r="Z72" t="s">
        <v>5214</v>
      </c>
      <c r="AA72" t="s">
        <v>5224</v>
      </c>
      <c r="AB72" t="s">
        <v>5225</v>
      </c>
      <c r="AC72" s="44"/>
      <c r="AD72" s="69"/>
    </row>
    <row r="73" spans="1:30" ht="15.75" thickBot="1" x14ac:dyDescent="0.3">
      <c r="A73" s="70">
        <v>1</v>
      </c>
      <c r="B73" s="50">
        <v>2.7881</v>
      </c>
      <c r="C73" s="50">
        <v>301475328</v>
      </c>
      <c r="D73" s="50"/>
      <c r="E73" s="51"/>
      <c r="F73" s="69"/>
      <c r="G73" s="70">
        <v>1</v>
      </c>
      <c r="H73" s="50">
        <v>7.8593000000000002</v>
      </c>
      <c r="I73" s="50">
        <v>335539712</v>
      </c>
      <c r="J73" s="50"/>
      <c r="K73" s="51"/>
      <c r="L73" s="69"/>
      <c r="M73" s="70">
        <v>2</v>
      </c>
      <c r="N73" s="50">
        <v>6.8552999999999997</v>
      </c>
      <c r="O73" s="50">
        <v>261624320</v>
      </c>
      <c r="P73" s="50"/>
      <c r="Q73" s="51"/>
      <c r="R73" s="69"/>
      <c r="S73" s="70">
        <v>3</v>
      </c>
      <c r="T73" s="50">
        <v>6.4325000000000001</v>
      </c>
      <c r="U73" s="50">
        <v>38219264</v>
      </c>
      <c r="V73" s="50"/>
      <c r="W73" s="51"/>
      <c r="X73" s="69"/>
      <c r="Y73" s="70">
        <v>1</v>
      </c>
      <c r="Z73" s="50">
        <v>8.6380999999999997</v>
      </c>
      <c r="AA73" s="50">
        <v>178168832</v>
      </c>
      <c r="AB73" s="50"/>
      <c r="AC73" s="51"/>
      <c r="AD73" s="69"/>
    </row>
    <row r="74" spans="1:30" ht="15.75" thickBot="1" x14ac:dyDescent="0.3">
      <c r="D74" s="71" t="s">
        <v>5220</v>
      </c>
      <c r="E74" s="73">
        <f>ABS((C73-(C70))/C70)</f>
        <v>1.5558460720447853</v>
      </c>
      <c r="F74" s="69"/>
      <c r="J74" s="71" t="s">
        <v>5220</v>
      </c>
      <c r="K74" s="73">
        <f>ABS((I73-(I70))/I70)</f>
        <v>2.5365368011549507</v>
      </c>
      <c r="L74" s="69"/>
      <c r="P74" s="71" t="s">
        <v>5220</v>
      </c>
      <c r="Q74" s="73">
        <f>ABS((O73-(O70))/O70)</f>
        <v>2.6894160433111542</v>
      </c>
      <c r="R74" s="69"/>
      <c r="V74" s="71" t="s">
        <v>5220</v>
      </c>
      <c r="W74" s="73">
        <f>ABS((U73-(U70))/U70)</f>
        <v>1.608814090147255</v>
      </c>
      <c r="X74" s="69"/>
      <c r="AB74" s="71" t="s">
        <v>5220</v>
      </c>
      <c r="AC74" s="73">
        <f>ABS((AA73-(AA70))/AA70)</f>
        <v>2.1626686490741922</v>
      </c>
      <c r="AD74" s="69"/>
    </row>
    <row r="75" spans="1:30" ht="16.5" thickTop="1" thickBot="1" x14ac:dyDescent="0.3"/>
    <row r="76" spans="1:30" s="68" customFormat="1" ht="15.75" thickBot="1" x14ac:dyDescent="0.3">
      <c r="A76" s="67" t="s">
        <v>3474</v>
      </c>
      <c r="B76" s="68">
        <f>VLOOKUP(A76,[1]Sheet1!B:C,2,0)</f>
        <v>7.78</v>
      </c>
      <c r="G76" s="68" t="s">
        <v>3485</v>
      </c>
      <c r="H76" s="68">
        <f>VLOOKUP(G76,[1]Sheet1!B:C,2,0)</f>
        <v>7.59</v>
      </c>
      <c r="M76" s="68" t="s">
        <v>3501</v>
      </c>
      <c r="N76" s="68">
        <f>VLOOKUP(M76,[1]Sheet1!B:C,2,0)</f>
        <v>7.96</v>
      </c>
      <c r="S76" s="68" t="s">
        <v>3505</v>
      </c>
      <c r="T76" s="68">
        <f>VLOOKUP(S76,[1]Sheet1!B:C,2,0)</f>
        <v>8.18</v>
      </c>
      <c r="Y76" s="68" t="s">
        <v>3553</v>
      </c>
      <c r="Z76" s="68">
        <f>VLOOKUP(Y76,[1]Sheet1!B:C,2,0)</f>
        <v>7.51</v>
      </c>
    </row>
    <row r="77" spans="1:30" ht="15.75" thickBot="1" x14ac:dyDescent="0.3">
      <c r="A77" t="s">
        <v>4991</v>
      </c>
      <c r="F77" s="69"/>
      <c r="G77" t="s">
        <v>4991</v>
      </c>
      <c r="L77" s="69"/>
      <c r="M77" t="s">
        <v>4991</v>
      </c>
      <c r="R77" s="69"/>
      <c r="S77" t="s">
        <v>4991</v>
      </c>
      <c r="X77" s="69"/>
      <c r="Y77" t="s">
        <v>4991</v>
      </c>
      <c r="AD77" s="69"/>
    </row>
    <row r="78" spans="1:30" x14ac:dyDescent="0.25">
      <c r="A78" s="82" t="s">
        <v>5209</v>
      </c>
      <c r="B78" s="83"/>
      <c r="C78" s="83"/>
      <c r="D78" s="83"/>
      <c r="E78" s="84"/>
      <c r="F78" s="69"/>
      <c r="G78" s="82" t="s">
        <v>5209</v>
      </c>
      <c r="H78" s="83"/>
      <c r="I78" s="83"/>
      <c r="J78" s="83"/>
      <c r="K78" s="84"/>
      <c r="L78" s="69"/>
      <c r="M78" s="82" t="s">
        <v>5209</v>
      </c>
      <c r="N78" s="83"/>
      <c r="O78" s="83"/>
      <c r="P78" s="83"/>
      <c r="Q78" s="84"/>
      <c r="R78" s="69"/>
      <c r="S78" s="82" t="s">
        <v>5209</v>
      </c>
      <c r="T78" s="83"/>
      <c r="U78" s="83"/>
      <c r="V78" s="83"/>
      <c r="W78" s="84"/>
      <c r="X78" s="69"/>
      <c r="Y78" s="82" t="s">
        <v>5209</v>
      </c>
      <c r="Z78" s="83"/>
      <c r="AA78" s="83"/>
      <c r="AB78" s="83"/>
      <c r="AC78" s="84"/>
      <c r="AD78" s="69"/>
    </row>
    <row r="79" spans="1:30" x14ac:dyDescent="0.25">
      <c r="A79" s="19" t="s">
        <v>5210</v>
      </c>
      <c r="B79" t="s">
        <v>5211</v>
      </c>
      <c r="C79" t="s">
        <v>5212</v>
      </c>
      <c r="D79" t="s">
        <v>5213</v>
      </c>
      <c r="E79" s="44" t="s">
        <v>5214</v>
      </c>
      <c r="F79" s="69"/>
      <c r="G79" s="19" t="s">
        <v>5210</v>
      </c>
      <c r="H79" t="s">
        <v>5211</v>
      </c>
      <c r="I79" t="s">
        <v>5212</v>
      </c>
      <c r="J79" t="s">
        <v>5213</v>
      </c>
      <c r="K79" s="44" t="s">
        <v>5214</v>
      </c>
      <c r="L79" s="69"/>
      <c r="M79" s="19" t="s">
        <v>5210</v>
      </c>
      <c r="N79" t="s">
        <v>5211</v>
      </c>
      <c r="O79" t="s">
        <v>5212</v>
      </c>
      <c r="P79" t="s">
        <v>5213</v>
      </c>
      <c r="Q79" s="44" t="s">
        <v>5214</v>
      </c>
      <c r="R79" s="69"/>
      <c r="S79" s="19" t="s">
        <v>5210</v>
      </c>
      <c r="T79" t="s">
        <v>5211</v>
      </c>
      <c r="U79" t="s">
        <v>5212</v>
      </c>
      <c r="V79" t="s">
        <v>5213</v>
      </c>
      <c r="W79" s="44" t="s">
        <v>5214</v>
      </c>
      <c r="X79" s="69"/>
      <c r="Y79" s="19" t="s">
        <v>5210</v>
      </c>
      <c r="Z79" t="s">
        <v>5211</v>
      </c>
      <c r="AA79" t="s">
        <v>5212</v>
      </c>
      <c r="AB79" t="s">
        <v>5213</v>
      </c>
      <c r="AC79" s="44" t="s">
        <v>5214</v>
      </c>
      <c r="AD79" s="69"/>
    </row>
    <row r="80" spans="1:30" ht="15.75" thickBot="1" x14ac:dyDescent="0.3">
      <c r="A80" s="70" t="s">
        <v>5216</v>
      </c>
      <c r="B80" s="50">
        <v>73889330176</v>
      </c>
      <c r="C80" s="50">
        <v>1</v>
      </c>
      <c r="D80" s="50">
        <v>0</v>
      </c>
      <c r="E80" s="51">
        <v>7.7881999999999998</v>
      </c>
      <c r="F80" s="69"/>
      <c r="G80" s="70" t="s">
        <v>5215</v>
      </c>
      <c r="H80" s="50">
        <v>147683401216</v>
      </c>
      <c r="I80" s="50">
        <v>1.9986999999999999</v>
      </c>
      <c r="J80" s="50">
        <v>0</v>
      </c>
      <c r="K80" s="51">
        <v>7.5898000000000003</v>
      </c>
      <c r="L80" s="69"/>
      <c r="M80" s="70" t="s">
        <v>5216</v>
      </c>
      <c r="N80" s="50">
        <v>102023821312</v>
      </c>
      <c r="O80" s="50">
        <v>1</v>
      </c>
      <c r="P80" s="50">
        <v>0</v>
      </c>
      <c r="Q80" s="51">
        <v>7.9665999999999997</v>
      </c>
      <c r="R80" s="69"/>
      <c r="S80" s="70" t="s">
        <v>5216</v>
      </c>
      <c r="T80" s="50">
        <v>107915109888</v>
      </c>
      <c r="U80" s="50">
        <v>1.0577000000000001</v>
      </c>
      <c r="V80" s="50">
        <v>0</v>
      </c>
      <c r="W80" s="51">
        <v>8.1686999999999994</v>
      </c>
      <c r="X80" s="69"/>
      <c r="Y80" s="70" t="s">
        <v>5216</v>
      </c>
      <c r="Z80" s="50">
        <v>745919838720</v>
      </c>
      <c r="AA80" s="50">
        <v>1</v>
      </c>
      <c r="AB80" s="50">
        <v>0</v>
      </c>
      <c r="AC80" s="51">
        <v>7.5228000000000002</v>
      </c>
      <c r="AD80" s="69"/>
    </row>
    <row r="81" spans="1:30" x14ac:dyDescent="0.25">
      <c r="A81" s="82" t="s">
        <v>5217</v>
      </c>
      <c r="B81" s="83"/>
      <c r="C81" s="83"/>
      <c r="D81" s="83"/>
      <c r="E81" s="84"/>
      <c r="F81" s="69"/>
      <c r="G81" s="82" t="s">
        <v>5217</v>
      </c>
      <c r="H81" s="83"/>
      <c r="I81" s="83"/>
      <c r="J81" s="83"/>
      <c r="K81" s="84"/>
      <c r="L81" s="69"/>
      <c r="M81" s="82" t="s">
        <v>5217</v>
      </c>
      <c r="N81" s="83"/>
      <c r="O81" s="83"/>
      <c r="P81" s="83"/>
      <c r="Q81" s="84"/>
      <c r="R81" s="69"/>
      <c r="S81" s="82" t="s">
        <v>5217</v>
      </c>
      <c r="T81" s="83"/>
      <c r="U81" s="83"/>
      <c r="V81" s="83"/>
      <c r="W81" s="84"/>
      <c r="X81" s="69"/>
      <c r="Y81" s="82" t="s">
        <v>5217</v>
      </c>
      <c r="Z81" s="83"/>
      <c r="AA81" s="83"/>
      <c r="AB81" s="83"/>
      <c r="AC81" s="84"/>
      <c r="AD81" s="69"/>
    </row>
    <row r="82" spans="1:30" x14ac:dyDescent="0.25">
      <c r="A82" s="19" t="s">
        <v>5210</v>
      </c>
      <c r="B82" t="s">
        <v>5211</v>
      </c>
      <c r="C82" t="s">
        <v>5212</v>
      </c>
      <c r="D82" t="s">
        <v>5213</v>
      </c>
      <c r="E82" s="44" t="s">
        <v>5214</v>
      </c>
      <c r="F82" s="69"/>
      <c r="G82" s="19" t="s">
        <v>5210</v>
      </c>
      <c r="H82" t="s">
        <v>5211</v>
      </c>
      <c r="I82" t="s">
        <v>5212</v>
      </c>
      <c r="J82" t="s">
        <v>5213</v>
      </c>
      <c r="K82" s="44" t="s">
        <v>5214</v>
      </c>
      <c r="L82" s="69"/>
      <c r="M82" s="19" t="s">
        <v>5210</v>
      </c>
      <c r="N82" t="s">
        <v>5211</v>
      </c>
      <c r="O82" t="s">
        <v>5212</v>
      </c>
      <c r="P82" t="s">
        <v>5213</v>
      </c>
      <c r="Q82" s="44" t="s">
        <v>5214</v>
      </c>
      <c r="R82" s="69"/>
      <c r="S82" s="19" t="s">
        <v>5210</v>
      </c>
      <c r="T82" t="s">
        <v>5211</v>
      </c>
      <c r="U82" t="s">
        <v>5212</v>
      </c>
      <c r="V82" t="s">
        <v>5213</v>
      </c>
      <c r="W82" s="44" t="s">
        <v>5214</v>
      </c>
      <c r="X82" s="69"/>
      <c r="Y82" s="19" t="s">
        <v>5210</v>
      </c>
      <c r="Z82" t="s">
        <v>5211</v>
      </c>
      <c r="AA82" t="s">
        <v>5212</v>
      </c>
      <c r="AB82" t="s">
        <v>5213</v>
      </c>
      <c r="AC82" s="44" t="s">
        <v>5214</v>
      </c>
      <c r="AD82" s="69"/>
    </row>
    <row r="83" spans="1:30" ht="15.75" thickBot="1" x14ac:dyDescent="0.3">
      <c r="A83" s="70" t="s">
        <v>5216</v>
      </c>
      <c r="B83" s="50">
        <v>71441417728</v>
      </c>
      <c r="C83" s="50">
        <v>1</v>
      </c>
      <c r="D83" s="50">
        <v>0</v>
      </c>
      <c r="E83" s="51">
        <v>7.7914000000000003</v>
      </c>
      <c r="F83" s="69"/>
      <c r="G83" s="70" t="s">
        <v>5215</v>
      </c>
      <c r="H83" s="50">
        <v>126456700928</v>
      </c>
      <c r="I83" s="50">
        <v>1.7701</v>
      </c>
      <c r="J83" s="50">
        <v>0</v>
      </c>
      <c r="K83" s="51">
        <v>7.5895999999999999</v>
      </c>
      <c r="L83" s="69"/>
      <c r="M83" s="70" t="s">
        <v>5216</v>
      </c>
      <c r="N83" s="50">
        <v>97332891648</v>
      </c>
      <c r="O83" s="50">
        <v>1</v>
      </c>
      <c r="P83" s="50">
        <v>0</v>
      </c>
      <c r="Q83" s="51">
        <v>7.9675000000000002</v>
      </c>
      <c r="R83" s="69"/>
      <c r="S83" s="70" t="s">
        <v>5216</v>
      </c>
      <c r="T83" s="50">
        <v>115735506944</v>
      </c>
      <c r="U83" s="50">
        <v>1.1891</v>
      </c>
      <c r="V83" s="50">
        <v>0</v>
      </c>
      <c r="W83" s="51">
        <v>8.1686999999999994</v>
      </c>
      <c r="X83" s="69"/>
      <c r="Y83" s="70" t="s">
        <v>5216</v>
      </c>
      <c r="Z83" s="50">
        <v>716080684032</v>
      </c>
      <c r="AA83" s="50">
        <v>1</v>
      </c>
      <c r="AB83" s="50">
        <v>0</v>
      </c>
      <c r="AC83" s="51">
        <v>7.5202</v>
      </c>
      <c r="AD83" s="69"/>
    </row>
    <row r="84" spans="1:30" x14ac:dyDescent="0.25">
      <c r="A84" s="82" t="s">
        <v>5218</v>
      </c>
      <c r="B84" s="83"/>
      <c r="C84" s="83"/>
      <c r="D84" s="83"/>
      <c r="E84" s="84"/>
      <c r="F84" s="69"/>
      <c r="G84" s="82" t="s">
        <v>5218</v>
      </c>
      <c r="H84" s="83"/>
      <c r="I84" s="83"/>
      <c r="J84" s="83"/>
      <c r="K84" s="84"/>
      <c r="L84" s="69"/>
      <c r="M84" s="82" t="s">
        <v>5218</v>
      </c>
      <c r="N84" s="83"/>
      <c r="O84" s="83"/>
      <c r="P84" s="83"/>
      <c r="Q84" s="84"/>
      <c r="R84" s="69"/>
      <c r="S84" s="82" t="s">
        <v>5218</v>
      </c>
      <c r="T84" s="83"/>
      <c r="U84" s="83"/>
      <c r="V84" s="83"/>
      <c r="W84" s="84"/>
      <c r="X84" s="69"/>
      <c r="Y84" s="82" t="s">
        <v>5218</v>
      </c>
      <c r="Z84" s="83"/>
      <c r="AA84" s="83"/>
      <c r="AB84" s="83"/>
      <c r="AC84" s="84"/>
      <c r="AD84" s="69"/>
    </row>
    <row r="85" spans="1:30" x14ac:dyDescent="0.25">
      <c r="A85" s="19" t="s">
        <v>5210</v>
      </c>
      <c r="B85" t="s">
        <v>5211</v>
      </c>
      <c r="C85" t="s">
        <v>5212</v>
      </c>
      <c r="D85" t="s">
        <v>5213</v>
      </c>
      <c r="E85" s="44" t="s">
        <v>5214</v>
      </c>
      <c r="F85" s="69"/>
      <c r="G85" s="19" t="s">
        <v>5210</v>
      </c>
      <c r="H85" t="s">
        <v>5211</v>
      </c>
      <c r="I85" t="s">
        <v>5212</v>
      </c>
      <c r="J85" t="s">
        <v>5213</v>
      </c>
      <c r="K85" s="44" t="s">
        <v>5214</v>
      </c>
      <c r="L85" s="69"/>
      <c r="M85" s="19" t="s">
        <v>5210</v>
      </c>
      <c r="N85" t="s">
        <v>5211</v>
      </c>
      <c r="O85" t="s">
        <v>5212</v>
      </c>
      <c r="P85" t="s">
        <v>5213</v>
      </c>
      <c r="Q85" s="44" t="s">
        <v>5214</v>
      </c>
      <c r="R85" s="69"/>
      <c r="S85" s="19" t="s">
        <v>5210</v>
      </c>
      <c r="T85" t="s">
        <v>5211</v>
      </c>
      <c r="U85" t="s">
        <v>5212</v>
      </c>
      <c r="V85" t="s">
        <v>5213</v>
      </c>
      <c r="W85" s="44" t="s">
        <v>5214</v>
      </c>
      <c r="X85" s="69"/>
      <c r="Y85" s="19" t="s">
        <v>5210</v>
      </c>
      <c r="Z85" t="s">
        <v>5211</v>
      </c>
      <c r="AA85" t="s">
        <v>5212</v>
      </c>
      <c r="AB85" t="s">
        <v>5213</v>
      </c>
      <c r="AC85" s="44" t="s">
        <v>5214</v>
      </c>
      <c r="AD85" s="69"/>
    </row>
    <row r="86" spans="1:30" ht="15.75" thickBot="1" x14ac:dyDescent="0.3">
      <c r="A86" s="70" t="s">
        <v>5216</v>
      </c>
      <c r="B86" s="50">
        <v>39575995392</v>
      </c>
      <c r="C86" s="50">
        <v>1</v>
      </c>
      <c r="D86" s="50">
        <v>0</v>
      </c>
      <c r="E86" s="51">
        <v>7.7835000000000001</v>
      </c>
      <c r="F86" s="69"/>
      <c r="G86" s="70" t="s">
        <v>5215</v>
      </c>
      <c r="H86" s="50">
        <v>51381553152</v>
      </c>
      <c r="I86" s="50">
        <v>1.2983</v>
      </c>
      <c r="J86" s="50">
        <v>0</v>
      </c>
      <c r="K86" s="51">
        <v>7.5787000000000004</v>
      </c>
      <c r="L86" s="69"/>
      <c r="M86" s="70" t="s">
        <v>5216</v>
      </c>
      <c r="N86" s="50">
        <v>31368037376</v>
      </c>
      <c r="O86" s="50">
        <v>1</v>
      </c>
      <c r="P86" s="50">
        <v>0</v>
      </c>
      <c r="Q86" s="51">
        <v>7.9615</v>
      </c>
      <c r="R86" s="69"/>
      <c r="S86" s="70" t="s">
        <v>5216</v>
      </c>
      <c r="T86" s="50">
        <v>53142076416</v>
      </c>
      <c r="U86" s="50">
        <v>1.6940999999999999</v>
      </c>
      <c r="V86" s="50">
        <v>0</v>
      </c>
      <c r="W86" s="51">
        <v>8.1933000000000007</v>
      </c>
      <c r="X86" s="69"/>
      <c r="Y86" s="70" t="s">
        <v>5216</v>
      </c>
      <c r="Z86" s="50">
        <v>228344098816</v>
      </c>
      <c r="AA86" s="50">
        <v>1</v>
      </c>
      <c r="AB86" s="50">
        <v>0</v>
      </c>
      <c r="AC86" s="51">
        <v>7.5019999999999998</v>
      </c>
      <c r="AD86" s="69"/>
    </row>
    <row r="87" spans="1:30" x14ac:dyDescent="0.25">
      <c r="A87" s="82" t="s">
        <v>5219</v>
      </c>
      <c r="B87" s="83"/>
      <c r="C87" s="83"/>
      <c r="D87" s="83"/>
      <c r="E87" s="84"/>
      <c r="F87" s="69"/>
      <c r="G87" s="82" t="s">
        <v>5219</v>
      </c>
      <c r="H87" s="83"/>
      <c r="I87" s="83"/>
      <c r="J87" s="83"/>
      <c r="K87" s="84"/>
      <c r="L87" s="69"/>
      <c r="M87" s="82" t="s">
        <v>5219</v>
      </c>
      <c r="N87" s="83"/>
      <c r="O87" s="83"/>
      <c r="P87" s="83"/>
      <c r="Q87" s="84"/>
      <c r="R87" s="69"/>
      <c r="S87" s="82" t="s">
        <v>5219</v>
      </c>
      <c r="T87" s="83"/>
      <c r="U87" s="83"/>
      <c r="V87" s="83"/>
      <c r="W87" s="84"/>
      <c r="X87" s="69"/>
      <c r="Y87" s="82" t="s">
        <v>5219</v>
      </c>
      <c r="Z87" s="83"/>
      <c r="AA87" s="83"/>
      <c r="AB87" s="83"/>
      <c r="AC87" s="84"/>
      <c r="AD87" s="69"/>
    </row>
    <row r="88" spans="1:30" x14ac:dyDescent="0.25">
      <c r="A88" s="19" t="s">
        <v>5210</v>
      </c>
      <c r="B88" t="s">
        <v>5211</v>
      </c>
      <c r="C88" t="s">
        <v>5212</v>
      </c>
      <c r="D88" t="s">
        <v>5213</v>
      </c>
      <c r="E88" s="44" t="s">
        <v>5214</v>
      </c>
      <c r="F88" s="69"/>
      <c r="G88" s="19" t="s">
        <v>5210</v>
      </c>
      <c r="H88" t="s">
        <v>5211</v>
      </c>
      <c r="I88" t="s">
        <v>5212</v>
      </c>
      <c r="J88" t="s">
        <v>5213</v>
      </c>
      <c r="K88" s="44" t="s">
        <v>5214</v>
      </c>
      <c r="L88" s="69"/>
      <c r="M88" s="19" t="s">
        <v>5210</v>
      </c>
      <c r="N88" t="s">
        <v>5211</v>
      </c>
      <c r="O88" t="s">
        <v>5212</v>
      </c>
      <c r="P88" t="s">
        <v>5213</v>
      </c>
      <c r="Q88" s="44" t="s">
        <v>5214</v>
      </c>
      <c r="R88" s="69"/>
      <c r="S88" s="19" t="s">
        <v>5210</v>
      </c>
      <c r="T88" t="s">
        <v>5211</v>
      </c>
      <c r="U88" t="s">
        <v>5212</v>
      </c>
      <c r="V88" t="s">
        <v>5213</v>
      </c>
      <c r="W88" s="44" t="s">
        <v>5214</v>
      </c>
      <c r="X88" s="69"/>
      <c r="Y88" s="19" t="s">
        <v>5210</v>
      </c>
      <c r="Z88" t="s">
        <v>5211</v>
      </c>
      <c r="AA88" t="s">
        <v>5212</v>
      </c>
      <c r="AB88" t="s">
        <v>5213</v>
      </c>
      <c r="AC88" s="44" t="s">
        <v>5214</v>
      </c>
      <c r="AD88" s="69"/>
    </row>
    <row r="89" spans="1:30" ht="15.75" thickBot="1" x14ac:dyDescent="0.3">
      <c r="A89" s="70" t="s">
        <v>5216</v>
      </c>
      <c r="B89" s="50">
        <v>50440177664</v>
      </c>
      <c r="C89" s="50">
        <v>1</v>
      </c>
      <c r="D89" s="50">
        <v>0</v>
      </c>
      <c r="E89" s="51">
        <v>7.7850999999999999</v>
      </c>
      <c r="F89" s="69"/>
      <c r="G89" s="70" t="s">
        <v>5215</v>
      </c>
      <c r="H89" s="50">
        <v>106492998656</v>
      </c>
      <c r="I89" s="50">
        <v>2.1113</v>
      </c>
      <c r="J89" s="50">
        <v>0</v>
      </c>
      <c r="K89" s="51">
        <v>7.5795000000000003</v>
      </c>
      <c r="L89" s="69"/>
      <c r="M89" s="70" t="s">
        <v>5216</v>
      </c>
      <c r="N89" s="50">
        <v>52027456512</v>
      </c>
      <c r="O89" s="50">
        <v>1</v>
      </c>
      <c r="P89" s="50">
        <v>0</v>
      </c>
      <c r="Q89" s="51">
        <v>7.9621000000000004</v>
      </c>
      <c r="R89" s="69"/>
      <c r="S89" s="70" t="s">
        <v>5216</v>
      </c>
      <c r="T89" s="50">
        <v>57391725568</v>
      </c>
      <c r="U89" s="50">
        <v>1.1031</v>
      </c>
      <c r="V89" s="50">
        <v>0</v>
      </c>
      <c r="W89" s="51">
        <v>8.1953999999999994</v>
      </c>
      <c r="X89" s="69"/>
      <c r="Y89" s="70" t="s">
        <v>5216</v>
      </c>
      <c r="Z89" s="50">
        <v>307587489792</v>
      </c>
      <c r="AA89" s="50">
        <v>1</v>
      </c>
      <c r="AB89" s="50">
        <v>0</v>
      </c>
      <c r="AC89" s="51">
        <v>7.5076000000000001</v>
      </c>
      <c r="AD89" s="69"/>
    </row>
    <row r="90" spans="1:30" ht="15.75" thickBot="1" x14ac:dyDescent="0.3">
      <c r="D90" s="71" t="s">
        <v>5220</v>
      </c>
      <c r="E90" s="72">
        <f>1-((B86/B80)/(B89/B83))</f>
        <v>0.2413812474616972</v>
      </c>
      <c r="F90" s="69"/>
      <c r="J90" s="71" t="s">
        <v>5220</v>
      </c>
      <c r="K90" s="72">
        <f>1-((H86/H80)/(H89/H83))</f>
        <v>0.58686086732867127</v>
      </c>
      <c r="L90" s="69"/>
      <c r="P90" s="71" t="s">
        <v>5220</v>
      </c>
      <c r="Q90" s="72">
        <f>1-((N86/N80)/(N89/N83))</f>
        <v>0.42480805996068227</v>
      </c>
      <c r="R90" s="69"/>
      <c r="V90" s="71" t="s">
        <v>5220</v>
      </c>
      <c r="W90" s="72">
        <f>1-((T86/T80)/(T89/T83))</f>
        <v>6.9443243750491046E-3</v>
      </c>
      <c r="X90" s="69"/>
      <c r="AB90" s="71" t="s">
        <v>5220</v>
      </c>
      <c r="AC90" s="72">
        <f>1-((Z86/Z80)/(Z89/Z83))</f>
        <v>0.28732598256907249</v>
      </c>
      <c r="AD90" s="69"/>
    </row>
    <row r="91" spans="1:30" ht="15.75" thickTop="1" x14ac:dyDescent="0.25">
      <c r="F91" s="69"/>
      <c r="L91" s="69"/>
      <c r="R91" s="69"/>
      <c r="X91" s="69"/>
      <c r="AD91" s="69"/>
    </row>
    <row r="92" spans="1:30" ht="15.75" thickBot="1" x14ac:dyDescent="0.3">
      <c r="A92" t="s">
        <v>5221</v>
      </c>
      <c r="F92" s="69"/>
      <c r="G92" t="s">
        <v>5221</v>
      </c>
      <c r="L92" s="69"/>
      <c r="M92" t="s">
        <v>5221</v>
      </c>
      <c r="R92" s="69"/>
      <c r="S92" t="s">
        <v>5221</v>
      </c>
      <c r="X92" s="69"/>
      <c r="Y92" t="s">
        <v>5221</v>
      </c>
      <c r="AD92" s="69"/>
    </row>
    <row r="93" spans="1:30" x14ac:dyDescent="0.25">
      <c r="A93" s="82" t="s">
        <v>5222</v>
      </c>
      <c r="B93" s="83"/>
      <c r="C93" s="83"/>
      <c r="D93" s="83"/>
      <c r="E93" s="84"/>
      <c r="F93" s="69"/>
      <c r="G93" s="82" t="s">
        <v>5222</v>
      </c>
      <c r="H93" s="83"/>
      <c r="I93" s="83"/>
      <c r="J93" s="83"/>
      <c r="K93" s="84"/>
      <c r="L93" s="69"/>
      <c r="M93" s="82" t="s">
        <v>5222</v>
      </c>
      <c r="N93" s="83"/>
      <c r="O93" s="83"/>
      <c r="P93" s="83"/>
      <c r="Q93" s="84"/>
      <c r="R93" s="69"/>
      <c r="S93" s="82" t="s">
        <v>5222</v>
      </c>
      <c r="T93" s="83"/>
      <c r="U93" s="83"/>
      <c r="V93" s="83"/>
      <c r="W93" s="84"/>
      <c r="X93" s="69"/>
      <c r="Y93" s="82" t="s">
        <v>5222</v>
      </c>
      <c r="Z93" s="83"/>
      <c r="AA93" s="83"/>
      <c r="AB93" s="83"/>
      <c r="AC93" s="84"/>
      <c r="AD93" s="69"/>
    </row>
    <row r="94" spans="1:30" x14ac:dyDescent="0.25">
      <c r="A94" s="19" t="s">
        <v>5223</v>
      </c>
      <c r="B94" t="s">
        <v>5214</v>
      </c>
      <c r="C94" t="s">
        <v>5224</v>
      </c>
      <c r="D94" t="s">
        <v>5225</v>
      </c>
      <c r="E94" s="44"/>
      <c r="F94" s="69"/>
      <c r="G94" s="19" t="s">
        <v>5223</v>
      </c>
      <c r="H94" t="s">
        <v>5214</v>
      </c>
      <c r="I94" t="s">
        <v>5224</v>
      </c>
      <c r="J94" t="s">
        <v>5225</v>
      </c>
      <c r="K94" s="44"/>
      <c r="L94" s="69"/>
      <c r="M94" s="19" t="s">
        <v>5223</v>
      </c>
      <c r="N94" t="s">
        <v>5214</v>
      </c>
      <c r="O94" t="s">
        <v>5224</v>
      </c>
      <c r="P94" t="s">
        <v>5225</v>
      </c>
      <c r="Q94" s="44"/>
      <c r="R94" s="69"/>
      <c r="S94" s="19" t="s">
        <v>5223</v>
      </c>
      <c r="T94" t="s">
        <v>5214</v>
      </c>
      <c r="U94" t="s">
        <v>5224</v>
      </c>
      <c r="V94" t="s">
        <v>5225</v>
      </c>
      <c r="W94" s="44"/>
      <c r="X94" s="69"/>
      <c r="Y94" s="19" t="s">
        <v>5223</v>
      </c>
      <c r="Z94" t="s">
        <v>5214</v>
      </c>
      <c r="AA94" t="s">
        <v>5224</v>
      </c>
      <c r="AB94" t="s">
        <v>5225</v>
      </c>
      <c r="AC94" s="44"/>
      <c r="AD94" s="69"/>
    </row>
    <row r="95" spans="1:30" ht="15.75" thickBot="1" x14ac:dyDescent="0.3">
      <c r="A95" s="70">
        <v>1</v>
      </c>
      <c r="B95" s="50">
        <v>7.7904</v>
      </c>
      <c r="C95" s="50">
        <v>-166615808</v>
      </c>
      <c r="D95" s="50"/>
      <c r="E95" s="51"/>
      <c r="F95" s="69"/>
      <c r="G95" s="70">
        <v>2</v>
      </c>
      <c r="H95" s="50">
        <v>7.59</v>
      </c>
      <c r="I95" s="50">
        <v>-294408384</v>
      </c>
      <c r="J95" s="50"/>
      <c r="K95" s="51"/>
      <c r="L95" s="69"/>
      <c r="M95" s="70">
        <v>1</v>
      </c>
      <c r="N95" s="50">
        <v>7.9668000000000001</v>
      </c>
      <c r="O95" s="50">
        <v>-527724032</v>
      </c>
      <c r="P95" s="50"/>
      <c r="Q95" s="51"/>
      <c r="R95" s="69"/>
      <c r="S95" s="70">
        <v>1</v>
      </c>
      <c r="T95" s="50">
        <v>8.1636000000000006</v>
      </c>
      <c r="U95" s="50">
        <v>-189521088</v>
      </c>
      <c r="V95" s="50"/>
      <c r="W95" s="51"/>
      <c r="X95" s="69"/>
      <c r="Y95" s="70">
        <v>1</v>
      </c>
      <c r="Z95" s="50">
        <v>7.5157999999999996</v>
      </c>
      <c r="AA95" s="50">
        <v>-211765632</v>
      </c>
      <c r="AB95" s="50"/>
      <c r="AC95" s="51"/>
      <c r="AD95" s="69"/>
    </row>
    <row r="96" spans="1:30" x14ac:dyDescent="0.25">
      <c r="A96" s="85" t="s">
        <v>5226</v>
      </c>
      <c r="B96" s="86"/>
      <c r="C96" s="86"/>
      <c r="D96" s="86"/>
      <c r="E96" s="87"/>
      <c r="F96" s="69"/>
      <c r="G96" s="85" t="s">
        <v>5226</v>
      </c>
      <c r="H96" s="86"/>
      <c r="I96" s="86"/>
      <c r="J96" s="86"/>
      <c r="K96" s="87"/>
      <c r="L96" s="69"/>
      <c r="M96" s="85" t="s">
        <v>5226</v>
      </c>
      <c r="N96" s="86"/>
      <c r="O96" s="86"/>
      <c r="P96" s="86"/>
      <c r="Q96" s="87"/>
      <c r="R96" s="69"/>
      <c r="S96" s="85" t="s">
        <v>5226</v>
      </c>
      <c r="T96" s="86"/>
      <c r="U96" s="86"/>
      <c r="V96" s="86"/>
      <c r="W96" s="87"/>
      <c r="X96" s="69"/>
      <c r="Y96" s="85" t="s">
        <v>5226</v>
      </c>
      <c r="Z96" s="86"/>
      <c r="AA96" s="86"/>
      <c r="AB96" s="86"/>
      <c r="AC96" s="87"/>
      <c r="AD96" s="69"/>
    </row>
    <row r="97" spans="1:30" x14ac:dyDescent="0.25">
      <c r="A97" s="19" t="s">
        <v>5223</v>
      </c>
      <c r="B97" t="s">
        <v>5214</v>
      </c>
      <c r="C97" t="s">
        <v>5224</v>
      </c>
      <c r="D97" t="s">
        <v>5225</v>
      </c>
      <c r="E97" s="44"/>
      <c r="F97" s="69"/>
      <c r="G97" s="19" t="s">
        <v>5223</v>
      </c>
      <c r="H97" t="s">
        <v>5214</v>
      </c>
      <c r="I97" t="s">
        <v>5224</v>
      </c>
      <c r="J97" t="s">
        <v>5225</v>
      </c>
      <c r="K97" s="44"/>
      <c r="L97" s="69"/>
      <c r="M97" s="19" t="s">
        <v>5223</v>
      </c>
      <c r="N97" t="s">
        <v>5214</v>
      </c>
      <c r="O97" t="s">
        <v>5224</v>
      </c>
      <c r="P97" t="s">
        <v>5225</v>
      </c>
      <c r="Q97" s="44"/>
      <c r="R97" s="69"/>
      <c r="S97" s="19" t="s">
        <v>5223</v>
      </c>
      <c r="T97" t="s">
        <v>5214</v>
      </c>
      <c r="U97" t="s">
        <v>5224</v>
      </c>
      <c r="V97" t="s">
        <v>5225</v>
      </c>
      <c r="W97" s="44"/>
      <c r="X97" s="69"/>
      <c r="Y97" s="19" t="s">
        <v>5223</v>
      </c>
      <c r="Z97" t="s">
        <v>5214</v>
      </c>
      <c r="AA97" t="s">
        <v>5224</v>
      </c>
      <c r="AB97" t="s">
        <v>5225</v>
      </c>
      <c r="AC97" s="44"/>
      <c r="AD97" s="69"/>
    </row>
    <row r="98" spans="1:30" ht="15.75" thickBot="1" x14ac:dyDescent="0.3">
      <c r="A98" s="70">
        <v>1</v>
      </c>
      <c r="B98" s="50">
        <v>7.8705999999999996</v>
      </c>
      <c r="C98" s="50">
        <v>45210624</v>
      </c>
      <c r="D98" s="50"/>
      <c r="E98" s="51"/>
      <c r="F98" s="69"/>
      <c r="G98" s="70">
        <v>2</v>
      </c>
      <c r="H98" s="50">
        <v>7.58</v>
      </c>
      <c r="I98" s="50">
        <v>560835072</v>
      </c>
      <c r="J98" s="50"/>
      <c r="K98" s="51"/>
      <c r="L98" s="69"/>
      <c r="M98" s="70">
        <v>1</v>
      </c>
      <c r="N98" s="50">
        <v>7.9615999999999998</v>
      </c>
      <c r="O98" s="50">
        <v>278274560</v>
      </c>
      <c r="P98" s="50"/>
      <c r="Q98" s="51"/>
      <c r="R98" s="69"/>
      <c r="S98" s="70">
        <v>1</v>
      </c>
      <c r="T98" s="50">
        <v>8.1865000000000006</v>
      </c>
      <c r="U98" s="50">
        <v>91039744</v>
      </c>
      <c r="V98" s="50"/>
      <c r="W98" s="51"/>
      <c r="X98" s="69"/>
      <c r="Y98" s="70">
        <v>1</v>
      </c>
      <c r="Z98" s="50">
        <v>7.4943</v>
      </c>
      <c r="AA98" s="50">
        <v>335339520</v>
      </c>
      <c r="AB98" s="50"/>
      <c r="AC98" s="51"/>
      <c r="AD98" s="69"/>
    </row>
    <row r="99" spans="1:30" ht="15.75" thickBot="1" x14ac:dyDescent="0.3">
      <c r="D99" s="71" t="s">
        <v>5220</v>
      </c>
      <c r="E99" s="73">
        <f>ABS((C98-(C95))/C95)</f>
        <v>1.271346545941187</v>
      </c>
      <c r="F99" s="69"/>
      <c r="J99" s="71" t="s">
        <v>5220</v>
      </c>
      <c r="K99" s="73">
        <f>ABS((I98-(I95))/I95)</f>
        <v>2.9049561849434289</v>
      </c>
      <c r="L99" s="69"/>
      <c r="P99" s="71" t="s">
        <v>5220</v>
      </c>
      <c r="Q99" s="73">
        <f>ABS((O98-(O95))/O95)</f>
        <v>1.5273107592719977</v>
      </c>
      <c r="R99" s="69"/>
      <c r="V99" s="71" t="s">
        <v>5220</v>
      </c>
      <c r="W99" s="73">
        <f>ABS((U98-(U95))/U95)</f>
        <v>1.4803673562701372</v>
      </c>
      <c r="X99" s="69"/>
      <c r="AB99" s="71" t="s">
        <v>5220</v>
      </c>
      <c r="AC99" s="73">
        <f>ABS((AA98-(AA95))/AA95)</f>
        <v>2.583540807981533</v>
      </c>
      <c r="AD99" s="69"/>
    </row>
    <row r="100" spans="1:30" ht="16.5" thickTop="1" thickBot="1" x14ac:dyDescent="0.3"/>
    <row r="101" spans="1:30" s="68" customFormat="1" ht="15.75" thickBot="1" x14ac:dyDescent="0.3">
      <c r="A101" s="67" t="s">
        <v>3610</v>
      </c>
      <c r="B101" s="68">
        <f>VLOOKUP(A101,[1]Sheet1!B:C,2,0)</f>
        <v>7.74</v>
      </c>
      <c r="G101" s="68" t="s">
        <v>3620</v>
      </c>
      <c r="H101" s="68">
        <f>VLOOKUP(G101,[1]Sheet1!B:C,2,0)</f>
        <v>8.94</v>
      </c>
      <c r="M101" s="68" t="s">
        <v>3624</v>
      </c>
      <c r="N101" s="68">
        <f>VLOOKUP(M101,[1]Sheet1!B:C,2,0)</f>
        <v>7.56</v>
      </c>
      <c r="S101" s="68" t="s">
        <v>3626</v>
      </c>
      <c r="T101" s="68">
        <f>VLOOKUP(S101,[1]Sheet1!B:C,2,0)</f>
        <v>6.66</v>
      </c>
      <c r="Y101" s="68" t="s">
        <v>3630</v>
      </c>
      <c r="Z101" s="68">
        <f>VLOOKUP(Y101,[1]Sheet1!B:C,2,0)</f>
        <v>8.07</v>
      </c>
    </row>
    <row r="102" spans="1:30" ht="15.75" thickBot="1" x14ac:dyDescent="0.3">
      <c r="A102" t="s">
        <v>4991</v>
      </c>
      <c r="F102" s="69"/>
      <c r="G102" t="s">
        <v>4991</v>
      </c>
      <c r="L102" s="69"/>
      <c r="M102" t="s">
        <v>4991</v>
      </c>
      <c r="R102" s="69"/>
      <c r="S102" t="s">
        <v>4991</v>
      </c>
      <c r="X102" s="69"/>
      <c r="Y102" t="s">
        <v>4991</v>
      </c>
      <c r="AD102" s="69"/>
    </row>
    <row r="103" spans="1:30" x14ac:dyDescent="0.25">
      <c r="A103" s="82" t="s">
        <v>5209</v>
      </c>
      <c r="B103" s="83"/>
      <c r="C103" s="83"/>
      <c r="D103" s="83"/>
      <c r="E103" s="84"/>
      <c r="F103" s="69"/>
      <c r="G103" s="82" t="s">
        <v>5209</v>
      </c>
      <c r="H103" s="83"/>
      <c r="I103" s="83"/>
      <c r="J103" s="83"/>
      <c r="K103" s="84"/>
      <c r="L103" s="69"/>
      <c r="M103" s="82" t="s">
        <v>5209</v>
      </c>
      <c r="N103" s="83"/>
      <c r="O103" s="83"/>
      <c r="P103" s="83"/>
      <c r="Q103" s="84"/>
      <c r="R103" s="69"/>
      <c r="S103" s="82" t="s">
        <v>5209</v>
      </c>
      <c r="T103" s="83"/>
      <c r="U103" s="83"/>
      <c r="V103" s="83"/>
      <c r="W103" s="84"/>
      <c r="X103" s="69"/>
      <c r="Y103" s="82" t="s">
        <v>5209</v>
      </c>
      <c r="Z103" s="83"/>
      <c r="AA103" s="83"/>
      <c r="AB103" s="83"/>
      <c r="AC103" s="84"/>
      <c r="AD103" s="69"/>
    </row>
    <row r="104" spans="1:30" x14ac:dyDescent="0.25">
      <c r="A104" s="19" t="s">
        <v>5210</v>
      </c>
      <c r="B104" t="s">
        <v>5211</v>
      </c>
      <c r="C104" t="s">
        <v>5212</v>
      </c>
      <c r="D104" t="s">
        <v>5213</v>
      </c>
      <c r="E104" s="44" t="s">
        <v>5214</v>
      </c>
      <c r="F104" s="69"/>
      <c r="G104" s="19" t="s">
        <v>5210</v>
      </c>
      <c r="H104" t="s">
        <v>5211</v>
      </c>
      <c r="I104" t="s">
        <v>5212</v>
      </c>
      <c r="J104" t="s">
        <v>5213</v>
      </c>
      <c r="K104" s="44" t="s">
        <v>5214</v>
      </c>
      <c r="L104" s="69"/>
      <c r="M104" s="19" t="s">
        <v>5210</v>
      </c>
      <c r="N104" t="s">
        <v>5211</v>
      </c>
      <c r="O104" t="s">
        <v>5212</v>
      </c>
      <c r="P104" t="s">
        <v>5213</v>
      </c>
      <c r="Q104" s="44" t="s">
        <v>5214</v>
      </c>
      <c r="R104" s="69"/>
      <c r="S104" s="19" t="s">
        <v>5210</v>
      </c>
      <c r="T104" t="s">
        <v>5211</v>
      </c>
      <c r="U104" t="s">
        <v>5212</v>
      </c>
      <c r="V104" t="s">
        <v>5213</v>
      </c>
      <c r="W104" s="44" t="s">
        <v>5214</v>
      </c>
      <c r="X104" s="69"/>
      <c r="Y104" s="19" t="s">
        <v>5210</v>
      </c>
      <c r="Z104" t="s">
        <v>5211</v>
      </c>
      <c r="AA104" t="s">
        <v>5212</v>
      </c>
      <c r="AB104" t="s">
        <v>5213</v>
      </c>
      <c r="AC104" s="44" t="s">
        <v>5214</v>
      </c>
      <c r="AD104" s="69"/>
    </row>
    <row r="105" spans="1:30" ht="15.75" thickBot="1" x14ac:dyDescent="0.3">
      <c r="A105" s="70" t="s">
        <v>5216</v>
      </c>
      <c r="B105" s="50">
        <v>200398973440</v>
      </c>
      <c r="C105" s="50">
        <v>1</v>
      </c>
      <c r="D105" s="50">
        <v>0</v>
      </c>
      <c r="E105" s="51">
        <v>7.7469999999999999</v>
      </c>
      <c r="F105" s="69"/>
      <c r="G105" s="70" t="s">
        <v>5216</v>
      </c>
      <c r="H105" s="50">
        <v>102540236288</v>
      </c>
      <c r="I105" s="50">
        <v>1</v>
      </c>
      <c r="J105" s="50">
        <v>0</v>
      </c>
      <c r="K105" s="51">
        <v>8.9341000000000008</v>
      </c>
      <c r="L105" s="69"/>
      <c r="M105" s="70" t="s">
        <v>5215</v>
      </c>
      <c r="N105" s="50">
        <v>104777040384</v>
      </c>
      <c r="O105" s="50">
        <v>1.0218</v>
      </c>
      <c r="P105" s="50">
        <v>0</v>
      </c>
      <c r="Q105" s="51">
        <v>7.5625999999999998</v>
      </c>
      <c r="R105" s="69"/>
      <c r="S105" s="70" t="s">
        <v>5227</v>
      </c>
      <c r="T105" s="50">
        <v>102421959168</v>
      </c>
      <c r="U105" s="50">
        <v>0.99880000000000002</v>
      </c>
      <c r="V105" s="50">
        <v>0</v>
      </c>
      <c r="W105" s="51">
        <v>6.6532999999999998</v>
      </c>
      <c r="X105" s="69"/>
      <c r="Y105" s="70" t="s">
        <v>5216</v>
      </c>
      <c r="Z105" s="50">
        <v>99195270144</v>
      </c>
      <c r="AA105" s="50">
        <v>1</v>
      </c>
      <c r="AB105" s="50">
        <v>0</v>
      </c>
      <c r="AC105" s="51">
        <v>8.0683000000000007</v>
      </c>
      <c r="AD105" s="69"/>
    </row>
    <row r="106" spans="1:30" x14ac:dyDescent="0.25">
      <c r="A106" s="82" t="s">
        <v>5217</v>
      </c>
      <c r="B106" s="83"/>
      <c r="C106" s="83"/>
      <c r="D106" s="83"/>
      <c r="E106" s="84"/>
      <c r="F106" s="69"/>
      <c r="G106" s="82" t="s">
        <v>5217</v>
      </c>
      <c r="H106" s="83"/>
      <c r="I106" s="83"/>
      <c r="J106" s="83"/>
      <c r="K106" s="84"/>
      <c r="L106" s="69"/>
      <c r="M106" s="82" t="s">
        <v>5217</v>
      </c>
      <c r="N106" s="83"/>
      <c r="O106" s="83"/>
      <c r="P106" s="83"/>
      <c r="Q106" s="84"/>
      <c r="R106" s="69"/>
      <c r="S106" s="82" t="s">
        <v>5217</v>
      </c>
      <c r="T106" s="83"/>
      <c r="U106" s="83"/>
      <c r="V106" s="83"/>
      <c r="W106" s="84"/>
      <c r="X106" s="69"/>
      <c r="Y106" s="82" t="s">
        <v>5217</v>
      </c>
      <c r="Z106" s="83"/>
      <c r="AA106" s="83"/>
      <c r="AB106" s="83"/>
      <c r="AC106" s="84"/>
      <c r="AD106" s="69"/>
    </row>
    <row r="107" spans="1:30" x14ac:dyDescent="0.25">
      <c r="A107" s="19" t="s">
        <v>5210</v>
      </c>
      <c r="B107" t="s">
        <v>5211</v>
      </c>
      <c r="C107" t="s">
        <v>5212</v>
      </c>
      <c r="D107" t="s">
        <v>5213</v>
      </c>
      <c r="E107" s="44" t="s">
        <v>5214</v>
      </c>
      <c r="F107" s="69"/>
      <c r="G107" s="19" t="s">
        <v>5210</v>
      </c>
      <c r="H107" t="s">
        <v>5211</v>
      </c>
      <c r="I107" t="s">
        <v>5212</v>
      </c>
      <c r="J107" t="s">
        <v>5213</v>
      </c>
      <c r="K107" s="44" t="s">
        <v>5214</v>
      </c>
      <c r="L107" s="69"/>
      <c r="M107" s="19" t="s">
        <v>5210</v>
      </c>
      <c r="N107" t="s">
        <v>5211</v>
      </c>
      <c r="O107" t="s">
        <v>5212</v>
      </c>
      <c r="P107" t="s">
        <v>5213</v>
      </c>
      <c r="Q107" s="44" t="s">
        <v>5214</v>
      </c>
      <c r="R107" s="69"/>
      <c r="S107" s="19" t="s">
        <v>5210</v>
      </c>
      <c r="T107" t="s">
        <v>5211</v>
      </c>
      <c r="U107" t="s">
        <v>5212</v>
      </c>
      <c r="V107" t="s">
        <v>5213</v>
      </c>
      <c r="W107" s="44" t="s">
        <v>5214</v>
      </c>
      <c r="X107" s="69"/>
      <c r="Y107" s="19" t="s">
        <v>5210</v>
      </c>
      <c r="Z107" t="s">
        <v>5211</v>
      </c>
      <c r="AA107" t="s">
        <v>5212</v>
      </c>
      <c r="AB107" t="s">
        <v>5213</v>
      </c>
      <c r="AC107" s="44" t="s">
        <v>5214</v>
      </c>
      <c r="AD107" s="69"/>
    </row>
    <row r="108" spans="1:30" ht="15.75" thickBot="1" x14ac:dyDescent="0.3">
      <c r="A108" s="70" t="s">
        <v>5216</v>
      </c>
      <c r="B108" s="50">
        <v>263614311936</v>
      </c>
      <c r="C108" s="50">
        <v>1</v>
      </c>
      <c r="D108" s="50">
        <v>0</v>
      </c>
      <c r="E108" s="51">
        <v>7.7461000000000002</v>
      </c>
      <c r="F108" s="69"/>
      <c r="G108" s="70" t="s">
        <v>5216</v>
      </c>
      <c r="H108" s="50">
        <v>84881684992</v>
      </c>
      <c r="I108" s="50">
        <v>1</v>
      </c>
      <c r="J108" s="50">
        <v>0</v>
      </c>
      <c r="K108" s="51">
        <v>8.9322999999999997</v>
      </c>
      <c r="L108" s="69"/>
      <c r="M108" s="70" t="s">
        <v>5215</v>
      </c>
      <c r="N108" s="50">
        <v>86550524928</v>
      </c>
      <c r="O108" s="50">
        <v>1.0197000000000001</v>
      </c>
      <c r="P108" s="50">
        <v>0</v>
      </c>
      <c r="Q108" s="51">
        <v>7.5621</v>
      </c>
      <c r="R108" s="69"/>
      <c r="S108" s="70" t="s">
        <v>5227</v>
      </c>
      <c r="T108" s="50">
        <v>90370144256</v>
      </c>
      <c r="U108" s="50">
        <v>1.0647</v>
      </c>
      <c r="V108" s="50">
        <v>0</v>
      </c>
      <c r="W108" s="51">
        <v>6.6543000000000001</v>
      </c>
      <c r="X108" s="69"/>
      <c r="Y108" s="70" t="s">
        <v>5216</v>
      </c>
      <c r="Z108" s="50">
        <v>97593707520</v>
      </c>
      <c r="AA108" s="50">
        <v>1</v>
      </c>
      <c r="AB108" s="50">
        <v>0</v>
      </c>
      <c r="AC108" s="51">
        <v>8.0686999999999998</v>
      </c>
      <c r="AD108" s="69"/>
    </row>
    <row r="109" spans="1:30" x14ac:dyDescent="0.25">
      <c r="A109" s="82" t="s">
        <v>5218</v>
      </c>
      <c r="B109" s="83"/>
      <c r="C109" s="83"/>
      <c r="D109" s="83"/>
      <c r="E109" s="84"/>
      <c r="F109" s="69"/>
      <c r="G109" s="82" t="s">
        <v>5218</v>
      </c>
      <c r="H109" s="83"/>
      <c r="I109" s="83"/>
      <c r="J109" s="83"/>
      <c r="K109" s="84"/>
      <c r="L109" s="69"/>
      <c r="M109" s="82" t="s">
        <v>5218</v>
      </c>
      <c r="N109" s="83"/>
      <c r="O109" s="83"/>
      <c r="P109" s="83"/>
      <c r="Q109" s="84"/>
      <c r="R109" s="69"/>
      <c r="S109" s="82" t="s">
        <v>5218</v>
      </c>
      <c r="T109" s="83"/>
      <c r="U109" s="83"/>
      <c r="V109" s="83"/>
      <c r="W109" s="84"/>
      <c r="X109" s="69"/>
      <c r="Y109" s="82" t="s">
        <v>5218</v>
      </c>
      <c r="Z109" s="83"/>
      <c r="AA109" s="83"/>
      <c r="AB109" s="83"/>
      <c r="AC109" s="84"/>
      <c r="AD109" s="69"/>
    </row>
    <row r="110" spans="1:30" x14ac:dyDescent="0.25">
      <c r="A110" s="19" t="s">
        <v>5210</v>
      </c>
      <c r="B110" t="s">
        <v>5211</v>
      </c>
      <c r="C110" t="s">
        <v>5212</v>
      </c>
      <c r="D110" t="s">
        <v>5213</v>
      </c>
      <c r="E110" s="44" t="s">
        <v>5214</v>
      </c>
      <c r="F110" s="69"/>
      <c r="G110" s="19" t="s">
        <v>5210</v>
      </c>
      <c r="H110" t="s">
        <v>5211</v>
      </c>
      <c r="I110" t="s">
        <v>5212</v>
      </c>
      <c r="J110" t="s">
        <v>5213</v>
      </c>
      <c r="K110" s="44" t="s">
        <v>5214</v>
      </c>
      <c r="L110" s="69"/>
      <c r="M110" s="19" t="s">
        <v>5210</v>
      </c>
      <c r="N110" t="s">
        <v>5211</v>
      </c>
      <c r="O110" t="s">
        <v>5212</v>
      </c>
      <c r="P110" t="s">
        <v>5213</v>
      </c>
      <c r="Q110" s="44" t="s">
        <v>5214</v>
      </c>
      <c r="R110" s="69"/>
      <c r="S110" s="19" t="s">
        <v>5210</v>
      </c>
      <c r="T110" t="s">
        <v>5211</v>
      </c>
      <c r="U110" t="s">
        <v>5212</v>
      </c>
      <c r="V110" t="s">
        <v>5213</v>
      </c>
      <c r="W110" s="44" t="s">
        <v>5214</v>
      </c>
      <c r="X110" s="69"/>
      <c r="Y110" s="19" t="s">
        <v>5210</v>
      </c>
      <c r="Z110" t="s">
        <v>5211</v>
      </c>
      <c r="AA110" t="s">
        <v>5212</v>
      </c>
      <c r="AB110" t="s">
        <v>5213</v>
      </c>
      <c r="AC110" s="44" t="s">
        <v>5214</v>
      </c>
      <c r="AD110" s="69"/>
    </row>
    <row r="111" spans="1:30" ht="15.75" thickBot="1" x14ac:dyDescent="0.3">
      <c r="A111" s="70" t="s">
        <v>5216</v>
      </c>
      <c r="B111" s="50">
        <v>98833436672</v>
      </c>
      <c r="C111" s="50">
        <v>1</v>
      </c>
      <c r="D111" s="50">
        <v>0</v>
      </c>
      <c r="E111" s="51">
        <v>7.7351000000000001</v>
      </c>
      <c r="F111" s="69"/>
      <c r="G111" s="70" t="s">
        <v>5216</v>
      </c>
      <c r="H111" s="50">
        <v>46767788032</v>
      </c>
      <c r="I111" s="50">
        <v>1</v>
      </c>
      <c r="J111" s="50">
        <v>0</v>
      </c>
      <c r="K111" s="51">
        <v>8.9208999999999996</v>
      </c>
      <c r="L111" s="69"/>
      <c r="M111" s="70" t="s">
        <v>5215</v>
      </c>
      <c r="N111" s="50">
        <v>24995483648</v>
      </c>
      <c r="O111" s="50">
        <v>0.53449999999999998</v>
      </c>
      <c r="P111" s="50">
        <v>0</v>
      </c>
      <c r="Q111" s="51">
        <v>7.5528000000000004</v>
      </c>
      <c r="R111" s="69"/>
      <c r="S111" s="70" t="s">
        <v>5227</v>
      </c>
      <c r="T111" s="50">
        <v>22950315008</v>
      </c>
      <c r="U111" s="50">
        <v>0.49070000000000003</v>
      </c>
      <c r="V111" s="50">
        <v>0</v>
      </c>
      <c r="W111" s="51">
        <v>6.6382000000000003</v>
      </c>
      <c r="X111" s="69"/>
      <c r="Y111" s="70" t="s">
        <v>5216</v>
      </c>
      <c r="Z111" s="50">
        <v>54421697536</v>
      </c>
      <c r="AA111" s="50">
        <v>1</v>
      </c>
      <c r="AB111" s="50">
        <v>0</v>
      </c>
      <c r="AC111" s="51">
        <v>8.0581999999999994</v>
      </c>
      <c r="AD111" s="69"/>
    </row>
    <row r="112" spans="1:30" x14ac:dyDescent="0.25">
      <c r="A112" s="82" t="s">
        <v>5219</v>
      </c>
      <c r="B112" s="83"/>
      <c r="C112" s="83"/>
      <c r="D112" s="83"/>
      <c r="E112" s="84"/>
      <c r="F112" s="69"/>
      <c r="G112" s="82" t="s">
        <v>5219</v>
      </c>
      <c r="H112" s="83"/>
      <c r="I112" s="83"/>
      <c r="J112" s="83"/>
      <c r="K112" s="84"/>
      <c r="L112" s="69"/>
      <c r="M112" s="82" t="s">
        <v>5219</v>
      </c>
      <c r="N112" s="83"/>
      <c r="O112" s="83"/>
      <c r="P112" s="83"/>
      <c r="Q112" s="84"/>
      <c r="R112" s="69"/>
      <c r="S112" s="82" t="s">
        <v>5219</v>
      </c>
      <c r="T112" s="83"/>
      <c r="U112" s="83"/>
      <c r="V112" s="83"/>
      <c r="W112" s="84"/>
      <c r="X112" s="69"/>
      <c r="Y112" s="82" t="s">
        <v>5219</v>
      </c>
      <c r="Z112" s="83"/>
      <c r="AA112" s="83"/>
      <c r="AB112" s="83"/>
      <c r="AC112" s="84"/>
      <c r="AD112" s="69"/>
    </row>
    <row r="113" spans="1:30" x14ac:dyDescent="0.25">
      <c r="A113" s="19" t="s">
        <v>5210</v>
      </c>
      <c r="B113" t="s">
        <v>5211</v>
      </c>
      <c r="C113" t="s">
        <v>5212</v>
      </c>
      <c r="D113" t="s">
        <v>5213</v>
      </c>
      <c r="E113" s="44" t="s">
        <v>5214</v>
      </c>
      <c r="F113" s="69"/>
      <c r="G113" s="19" t="s">
        <v>5210</v>
      </c>
      <c r="H113" t="s">
        <v>5211</v>
      </c>
      <c r="I113" t="s">
        <v>5212</v>
      </c>
      <c r="J113" t="s">
        <v>5213</v>
      </c>
      <c r="K113" s="44" t="s">
        <v>5214</v>
      </c>
      <c r="L113" s="69"/>
      <c r="M113" s="19" t="s">
        <v>5210</v>
      </c>
      <c r="N113" t="s">
        <v>5211</v>
      </c>
      <c r="O113" t="s">
        <v>5212</v>
      </c>
      <c r="P113" t="s">
        <v>5213</v>
      </c>
      <c r="Q113" s="44" t="s">
        <v>5214</v>
      </c>
      <c r="R113" s="69"/>
      <c r="S113" s="19" t="s">
        <v>5210</v>
      </c>
      <c r="T113" t="s">
        <v>5211</v>
      </c>
      <c r="U113" t="s">
        <v>5212</v>
      </c>
      <c r="V113" t="s">
        <v>5213</v>
      </c>
      <c r="W113" s="44" t="s">
        <v>5214</v>
      </c>
      <c r="X113" s="69"/>
      <c r="Y113" s="19" t="s">
        <v>5210</v>
      </c>
      <c r="Z113" t="s">
        <v>5211</v>
      </c>
      <c r="AA113" t="s">
        <v>5212</v>
      </c>
      <c r="AB113" t="s">
        <v>5213</v>
      </c>
      <c r="AC113" s="44" t="s">
        <v>5214</v>
      </c>
      <c r="AD113" s="69"/>
    </row>
    <row r="114" spans="1:30" ht="15.75" thickBot="1" x14ac:dyDescent="0.3">
      <c r="A114" s="70" t="s">
        <v>5216</v>
      </c>
      <c r="B114" s="50">
        <v>177082813440</v>
      </c>
      <c r="C114" s="50">
        <v>1</v>
      </c>
      <c r="D114" s="50">
        <v>0</v>
      </c>
      <c r="E114" s="51">
        <v>7.7370999999999999</v>
      </c>
      <c r="F114" s="69"/>
      <c r="G114" s="70" t="s">
        <v>5216</v>
      </c>
      <c r="H114" s="50">
        <v>50332200960</v>
      </c>
      <c r="I114" s="50">
        <v>1</v>
      </c>
      <c r="J114" s="50">
        <v>0</v>
      </c>
      <c r="K114" s="51">
        <v>8.9201999999999995</v>
      </c>
      <c r="L114" s="69"/>
      <c r="M114" s="70" t="s">
        <v>5215</v>
      </c>
      <c r="N114" s="50">
        <v>42570391552</v>
      </c>
      <c r="O114" s="50">
        <v>0.8458</v>
      </c>
      <c r="P114" s="50">
        <v>0</v>
      </c>
      <c r="Q114" s="51">
        <v>7.5500999999999996</v>
      </c>
      <c r="R114" s="69"/>
      <c r="S114" s="70" t="s">
        <v>5227</v>
      </c>
      <c r="T114" s="50">
        <v>39336304640</v>
      </c>
      <c r="U114" s="50">
        <v>0.78149999999999997</v>
      </c>
      <c r="V114" s="50">
        <v>0</v>
      </c>
      <c r="W114" s="51">
        <v>6.6413000000000002</v>
      </c>
      <c r="X114" s="69"/>
      <c r="Y114" s="70" t="s">
        <v>5216</v>
      </c>
      <c r="Z114" s="50">
        <v>127127695360</v>
      </c>
      <c r="AA114" s="50">
        <v>1</v>
      </c>
      <c r="AB114" s="50">
        <v>0</v>
      </c>
      <c r="AC114" s="51">
        <v>8.0596999999999994</v>
      </c>
      <c r="AD114" s="69"/>
    </row>
    <row r="115" spans="1:30" ht="15.75" thickBot="1" x14ac:dyDescent="0.3">
      <c r="D115" s="71" t="s">
        <v>5220</v>
      </c>
      <c r="E115" s="72">
        <f>1-((B111/B105)/(B114/B108))</f>
        <v>0.2658226598301493</v>
      </c>
      <c r="F115" s="69"/>
      <c r="J115" s="71" t="s">
        <v>5220</v>
      </c>
      <c r="K115" s="72">
        <f>1-((H111/H105)/(H114/H108))</f>
        <v>0.23083310123039869</v>
      </c>
      <c r="L115" s="69"/>
      <c r="P115" s="71" t="s">
        <v>5220</v>
      </c>
      <c r="Q115" s="72">
        <f>1-((N111/N105)/(N114/N108))</f>
        <v>0.51498242137726202</v>
      </c>
      <c r="R115" s="69"/>
      <c r="V115" s="71" t="s">
        <v>5220</v>
      </c>
      <c r="W115" s="72">
        <f>1-((T111/T105)/(T114/T108))</f>
        <v>0.48521369017691807</v>
      </c>
      <c r="X115" s="69"/>
      <c r="AB115" s="71" t="s">
        <v>5220</v>
      </c>
      <c r="AC115" s="72">
        <f>1-((Z111/Z105)/(Z114/Z108))</f>
        <v>0.57882482719643891</v>
      </c>
      <c r="AD115" s="69"/>
    </row>
    <row r="116" spans="1:30" ht="15.75" thickTop="1" x14ac:dyDescent="0.25">
      <c r="F116" s="69"/>
      <c r="L116" s="69"/>
      <c r="R116" s="69"/>
      <c r="X116" s="69"/>
      <c r="AD116" s="69"/>
    </row>
    <row r="117" spans="1:30" ht="15.75" thickBot="1" x14ac:dyDescent="0.3">
      <c r="A117" t="s">
        <v>5221</v>
      </c>
      <c r="F117" s="69"/>
      <c r="G117" t="s">
        <v>5221</v>
      </c>
      <c r="L117" s="69"/>
      <c r="M117" t="s">
        <v>5221</v>
      </c>
      <c r="R117" s="69"/>
      <c r="S117" t="s">
        <v>5221</v>
      </c>
      <c r="X117" s="69"/>
      <c r="Y117" t="s">
        <v>5221</v>
      </c>
      <c r="AD117" s="69"/>
    </row>
    <row r="118" spans="1:30" x14ac:dyDescent="0.25">
      <c r="A118" s="82" t="s">
        <v>5222</v>
      </c>
      <c r="B118" s="83"/>
      <c r="C118" s="83"/>
      <c r="D118" s="83"/>
      <c r="E118" s="84"/>
      <c r="F118" s="69"/>
      <c r="G118" s="82" t="s">
        <v>5222</v>
      </c>
      <c r="H118" s="83"/>
      <c r="I118" s="83"/>
      <c r="J118" s="83"/>
      <c r="K118" s="84"/>
      <c r="L118" s="69"/>
      <c r="M118" s="82" t="s">
        <v>5222</v>
      </c>
      <c r="N118" s="83"/>
      <c r="O118" s="83"/>
      <c r="P118" s="83"/>
      <c r="Q118" s="84"/>
      <c r="R118" s="69"/>
      <c r="S118" s="82" t="s">
        <v>5222</v>
      </c>
      <c r="T118" s="83"/>
      <c r="U118" s="83"/>
      <c r="V118" s="83"/>
      <c r="W118" s="84"/>
      <c r="X118" s="69"/>
      <c r="Y118" s="82" t="s">
        <v>5222</v>
      </c>
      <c r="Z118" s="83"/>
      <c r="AA118" s="83"/>
      <c r="AB118" s="83"/>
      <c r="AC118" s="84"/>
      <c r="AD118" s="69"/>
    </row>
    <row r="119" spans="1:30" x14ac:dyDescent="0.25">
      <c r="A119" s="19" t="s">
        <v>5223</v>
      </c>
      <c r="B119" t="s">
        <v>5214</v>
      </c>
      <c r="C119" t="s">
        <v>5224</v>
      </c>
      <c r="D119" t="s">
        <v>5225</v>
      </c>
      <c r="E119" s="44"/>
      <c r="F119" s="69"/>
      <c r="G119" s="19" t="s">
        <v>5223</v>
      </c>
      <c r="H119" t="s">
        <v>5214</v>
      </c>
      <c r="I119" t="s">
        <v>5224</v>
      </c>
      <c r="J119" t="s">
        <v>5225</v>
      </c>
      <c r="K119" s="44"/>
      <c r="L119" s="69"/>
      <c r="M119" s="19" t="s">
        <v>5223</v>
      </c>
      <c r="N119" t="s">
        <v>5214</v>
      </c>
      <c r="O119" t="s">
        <v>5224</v>
      </c>
      <c r="P119" t="s">
        <v>5225</v>
      </c>
      <c r="Q119" s="44"/>
      <c r="R119" s="69"/>
      <c r="S119" s="19" t="s">
        <v>5223</v>
      </c>
      <c r="T119" t="s">
        <v>5214</v>
      </c>
      <c r="U119" t="s">
        <v>5224</v>
      </c>
      <c r="V119" t="s">
        <v>5225</v>
      </c>
      <c r="W119" s="44"/>
      <c r="X119" s="69"/>
      <c r="Y119" s="19" t="s">
        <v>5223</v>
      </c>
      <c r="Z119" t="s">
        <v>5214</v>
      </c>
      <c r="AA119" t="s">
        <v>5224</v>
      </c>
      <c r="AB119" t="s">
        <v>5225</v>
      </c>
      <c r="AC119" s="44"/>
      <c r="AD119" s="69"/>
    </row>
    <row r="120" spans="1:30" ht="15.75" thickBot="1" x14ac:dyDescent="0.3">
      <c r="A120" s="70">
        <v>1</v>
      </c>
      <c r="B120" s="50">
        <v>7.7527999999999997</v>
      </c>
      <c r="C120" s="50">
        <v>-337896320</v>
      </c>
      <c r="D120" s="50"/>
      <c r="E120" s="51"/>
      <c r="F120" s="69"/>
      <c r="G120" s="70">
        <v>1</v>
      </c>
      <c r="H120" s="50">
        <v>8.9327000000000005</v>
      </c>
      <c r="I120" s="50">
        <v>-267781888</v>
      </c>
      <c r="J120" s="50"/>
      <c r="K120" s="51"/>
      <c r="L120" s="69"/>
      <c r="M120" s="70">
        <v>2</v>
      </c>
      <c r="N120" s="50">
        <v>7.5629</v>
      </c>
      <c r="O120" s="50">
        <v>-270031872</v>
      </c>
      <c r="P120" s="50"/>
      <c r="Q120" s="51"/>
      <c r="R120" s="69"/>
      <c r="S120" s="70">
        <v>3</v>
      </c>
      <c r="T120" s="50">
        <v>6.6642000000000001</v>
      </c>
      <c r="U120" s="50">
        <v>-95318208</v>
      </c>
      <c r="V120" s="50"/>
      <c r="W120" s="51"/>
      <c r="X120" s="69"/>
      <c r="Y120" s="70">
        <v>1</v>
      </c>
      <c r="Z120" s="50">
        <v>8.0681999999999992</v>
      </c>
      <c r="AA120" s="50">
        <v>-393625536</v>
      </c>
      <c r="AB120" s="50"/>
      <c r="AC120" s="51"/>
      <c r="AD120" s="69"/>
    </row>
    <row r="121" spans="1:30" x14ac:dyDescent="0.25">
      <c r="A121" s="85" t="s">
        <v>5226</v>
      </c>
      <c r="B121" s="86"/>
      <c r="C121" s="86"/>
      <c r="D121" s="86"/>
      <c r="E121" s="87"/>
      <c r="F121" s="69"/>
      <c r="G121" s="85" t="s">
        <v>5226</v>
      </c>
      <c r="H121" s="86"/>
      <c r="I121" s="86"/>
      <c r="J121" s="86"/>
      <c r="K121" s="87"/>
      <c r="L121" s="69"/>
      <c r="M121" s="85" t="s">
        <v>5226</v>
      </c>
      <c r="N121" s="86"/>
      <c r="O121" s="86"/>
      <c r="P121" s="86"/>
      <c r="Q121" s="87"/>
      <c r="R121" s="69"/>
      <c r="S121" s="85" t="s">
        <v>5226</v>
      </c>
      <c r="T121" s="86"/>
      <c r="U121" s="86"/>
      <c r="V121" s="86"/>
      <c r="W121" s="87"/>
      <c r="X121" s="69"/>
      <c r="Y121" s="85" t="s">
        <v>5226</v>
      </c>
      <c r="Z121" s="86"/>
      <c r="AA121" s="86"/>
      <c r="AB121" s="86"/>
      <c r="AC121" s="87"/>
      <c r="AD121" s="69"/>
    </row>
    <row r="122" spans="1:30" x14ac:dyDescent="0.25">
      <c r="A122" s="19" t="s">
        <v>5223</v>
      </c>
      <c r="B122" t="s">
        <v>5214</v>
      </c>
      <c r="C122" t="s">
        <v>5224</v>
      </c>
      <c r="D122" t="s">
        <v>5225</v>
      </c>
      <c r="E122" s="44"/>
      <c r="F122" s="69"/>
      <c r="G122" s="19" t="s">
        <v>5223</v>
      </c>
      <c r="H122" t="s">
        <v>5214</v>
      </c>
      <c r="I122" t="s">
        <v>5224</v>
      </c>
      <c r="J122" t="s">
        <v>5225</v>
      </c>
      <c r="K122" s="44"/>
      <c r="L122" s="69"/>
      <c r="M122" s="19" t="s">
        <v>5223</v>
      </c>
      <c r="N122" t="s">
        <v>5214</v>
      </c>
      <c r="O122" t="s">
        <v>5224</v>
      </c>
      <c r="P122" t="s">
        <v>5225</v>
      </c>
      <c r="Q122" s="44"/>
      <c r="R122" s="69"/>
      <c r="S122" s="19" t="s">
        <v>5223</v>
      </c>
      <c r="T122" t="s">
        <v>5214</v>
      </c>
      <c r="U122" t="s">
        <v>5224</v>
      </c>
      <c r="V122" t="s">
        <v>5225</v>
      </c>
      <c r="W122" s="44"/>
      <c r="X122" s="69"/>
      <c r="Y122" s="19" t="s">
        <v>5223</v>
      </c>
      <c r="Z122" t="s">
        <v>5214</v>
      </c>
      <c r="AA122" t="s">
        <v>5224</v>
      </c>
      <c r="AB122" t="s">
        <v>5225</v>
      </c>
      <c r="AC122" s="44"/>
      <c r="AD122" s="69"/>
    </row>
    <row r="123" spans="1:30" ht="15.75" thickBot="1" x14ac:dyDescent="0.3">
      <c r="A123" s="70">
        <v>1</v>
      </c>
      <c r="B123" s="50">
        <v>7.7409999999999997</v>
      </c>
      <c r="C123" s="50">
        <v>19027456</v>
      </c>
      <c r="D123" s="50"/>
      <c r="E123" s="51"/>
      <c r="F123" s="69"/>
      <c r="G123" s="70">
        <v>1</v>
      </c>
      <c r="H123" s="50">
        <v>8.9212000000000007</v>
      </c>
      <c r="I123" s="50">
        <v>51828736</v>
      </c>
      <c r="J123" s="50"/>
      <c r="K123" s="51"/>
      <c r="L123" s="69"/>
      <c r="M123" s="70">
        <v>2</v>
      </c>
      <c r="N123" s="50">
        <v>7.5536000000000003</v>
      </c>
      <c r="O123" s="50">
        <v>239977984</v>
      </c>
      <c r="P123" s="50"/>
      <c r="Q123" s="51"/>
      <c r="R123" s="69"/>
      <c r="S123" s="70">
        <v>3</v>
      </c>
      <c r="T123" s="50">
        <v>6.4782999999999999</v>
      </c>
      <c r="U123" s="50">
        <v>157243392</v>
      </c>
      <c r="V123" s="50"/>
      <c r="W123" s="51"/>
      <c r="X123" s="69"/>
      <c r="Y123" s="70">
        <v>1</v>
      </c>
      <c r="Z123" s="50">
        <v>8.0585000000000004</v>
      </c>
      <c r="AA123" s="50">
        <v>1191832576</v>
      </c>
      <c r="AB123" s="50"/>
      <c r="AC123" s="51"/>
      <c r="AD123" s="69"/>
    </row>
    <row r="124" spans="1:30" ht="15.75" thickBot="1" x14ac:dyDescent="0.3">
      <c r="D124" s="71" t="s">
        <v>5220</v>
      </c>
      <c r="E124" s="73">
        <f>ABS((C123-(C120))/C120)</f>
        <v>1.0563115218301282</v>
      </c>
      <c r="F124" s="69"/>
      <c r="J124" s="71" t="s">
        <v>5220</v>
      </c>
      <c r="K124" s="73">
        <f>ABS((I123-(I120))/I120)</f>
        <v>1.1935483254192307</v>
      </c>
      <c r="L124" s="69"/>
      <c r="P124" s="71" t="s">
        <v>5220</v>
      </c>
      <c r="Q124" s="73">
        <f>ABS((O123-(O120))/O120)</f>
        <v>1.8887024417621339</v>
      </c>
      <c r="R124" s="69"/>
      <c r="V124" s="71" t="s">
        <v>5220</v>
      </c>
      <c r="W124" s="73">
        <f>ABS((U123-(U120))/U120)</f>
        <v>2.6496679417221105</v>
      </c>
      <c r="X124" s="69"/>
      <c r="AB124" s="71" t="s">
        <v>5220</v>
      </c>
      <c r="AC124" s="73">
        <f>ABS((AA123-(AA120))/AA120)</f>
        <v>4.0278334787710524</v>
      </c>
      <c r="AD124" s="69"/>
    </row>
    <row r="125" spans="1:30" ht="16.5" thickTop="1" thickBot="1" x14ac:dyDescent="0.3"/>
    <row r="126" spans="1:30" s="68" customFormat="1" ht="15.75" thickBot="1" x14ac:dyDescent="0.3">
      <c r="A126" s="67" t="s">
        <v>3647</v>
      </c>
      <c r="B126" s="68">
        <f>VLOOKUP(A126,[1]Sheet1!B:C,2,0)</f>
        <v>7.77</v>
      </c>
      <c r="G126" s="68" t="s">
        <v>3652</v>
      </c>
      <c r="H126" s="68">
        <f>VLOOKUP(G126,[1]Sheet1!B:C,2,0)</f>
        <v>7.85</v>
      </c>
      <c r="M126" s="68" t="s">
        <v>3682</v>
      </c>
      <c r="N126" s="68">
        <f>VLOOKUP(M126,[1]Sheet1!B:C,2,0)</f>
        <v>7.39</v>
      </c>
      <c r="S126" s="68" t="s">
        <v>3706</v>
      </c>
      <c r="T126" s="68">
        <f>VLOOKUP(S126,[1]Sheet1!B:C,2,0)</f>
        <v>6.79</v>
      </c>
      <c r="Y126" s="68" t="s">
        <v>3710</v>
      </c>
      <c r="Z126" s="68">
        <f>VLOOKUP(Y126,[1]Sheet1!B:C,2,0)</f>
        <v>8.9</v>
      </c>
    </row>
    <row r="127" spans="1:30" ht="15.75" thickBot="1" x14ac:dyDescent="0.3">
      <c r="A127" t="s">
        <v>4991</v>
      </c>
      <c r="F127" s="69"/>
      <c r="G127" t="s">
        <v>4991</v>
      </c>
      <c r="L127" s="69"/>
      <c r="M127" t="s">
        <v>4991</v>
      </c>
      <c r="R127" s="69"/>
      <c r="S127" t="s">
        <v>4991</v>
      </c>
      <c r="X127" s="69"/>
      <c r="Y127" t="s">
        <v>4991</v>
      </c>
      <c r="AD127" s="69"/>
    </row>
    <row r="128" spans="1:30" x14ac:dyDescent="0.25">
      <c r="A128" s="82" t="s">
        <v>5209</v>
      </c>
      <c r="B128" s="83"/>
      <c r="C128" s="83"/>
      <c r="D128" s="83"/>
      <c r="E128" s="84"/>
      <c r="F128" s="69"/>
      <c r="G128" s="82" t="s">
        <v>5209</v>
      </c>
      <c r="H128" s="83"/>
      <c r="I128" s="83"/>
      <c r="J128" s="83"/>
      <c r="K128" s="84"/>
      <c r="L128" s="69"/>
      <c r="M128" s="82" t="s">
        <v>5209</v>
      </c>
      <c r="N128" s="83"/>
      <c r="O128" s="83"/>
      <c r="P128" s="83"/>
      <c r="Q128" s="84"/>
      <c r="R128" s="69"/>
      <c r="S128" s="82" t="s">
        <v>5209</v>
      </c>
      <c r="T128" s="83"/>
      <c r="U128" s="83"/>
      <c r="V128" s="83"/>
      <c r="W128" s="84"/>
      <c r="X128" s="69"/>
      <c r="Y128" s="82" t="s">
        <v>5209</v>
      </c>
      <c r="Z128" s="83"/>
      <c r="AA128" s="83"/>
      <c r="AB128" s="83"/>
      <c r="AC128" s="84"/>
      <c r="AD128" s="69"/>
    </row>
    <row r="129" spans="1:30" x14ac:dyDescent="0.25">
      <c r="A129" s="19" t="s">
        <v>5210</v>
      </c>
      <c r="B129" t="s">
        <v>5211</v>
      </c>
      <c r="C129" t="s">
        <v>5212</v>
      </c>
      <c r="D129" t="s">
        <v>5213</v>
      </c>
      <c r="E129" s="44" t="s">
        <v>5214</v>
      </c>
      <c r="F129" s="69"/>
      <c r="G129" s="19" t="s">
        <v>5210</v>
      </c>
      <c r="H129" t="s">
        <v>5211</v>
      </c>
      <c r="I129" t="s">
        <v>5212</v>
      </c>
      <c r="J129" t="s">
        <v>5213</v>
      </c>
      <c r="K129" s="44" t="s">
        <v>5214</v>
      </c>
      <c r="L129" s="69"/>
      <c r="M129" s="19" t="s">
        <v>5210</v>
      </c>
      <c r="N129" t="s">
        <v>5211</v>
      </c>
      <c r="O129" t="s">
        <v>5212</v>
      </c>
      <c r="P129" t="s">
        <v>5213</v>
      </c>
      <c r="Q129" s="44" t="s">
        <v>5214</v>
      </c>
      <c r="R129" s="69"/>
      <c r="S129" s="19" t="s">
        <v>5210</v>
      </c>
      <c r="T129" t="s">
        <v>5211</v>
      </c>
      <c r="U129" t="s">
        <v>5212</v>
      </c>
      <c r="V129" t="s">
        <v>5213</v>
      </c>
      <c r="W129" s="44" t="s">
        <v>5214</v>
      </c>
      <c r="X129" s="69"/>
      <c r="Y129" s="19" t="s">
        <v>5210</v>
      </c>
      <c r="Z129" t="s">
        <v>5211</v>
      </c>
      <c r="AA129" t="s">
        <v>5212</v>
      </c>
      <c r="AB129" t="s">
        <v>5213</v>
      </c>
      <c r="AC129" s="44" t="s">
        <v>5214</v>
      </c>
      <c r="AD129" s="69"/>
    </row>
    <row r="130" spans="1:30" ht="15.75" thickBot="1" x14ac:dyDescent="0.3">
      <c r="A130" s="70" t="s">
        <v>5216</v>
      </c>
      <c r="B130" s="50">
        <v>230355189760</v>
      </c>
      <c r="C130" s="50">
        <v>0.82879999999999998</v>
      </c>
      <c r="D130" s="50">
        <v>0</v>
      </c>
      <c r="E130" s="51">
        <v>7.7845000000000004</v>
      </c>
      <c r="F130" s="69"/>
      <c r="G130" s="70" t="s">
        <v>5216</v>
      </c>
      <c r="H130" s="50">
        <v>264804042752</v>
      </c>
      <c r="I130" s="50">
        <v>0.95279999999999998</v>
      </c>
      <c r="J130" s="50">
        <v>0</v>
      </c>
      <c r="K130" s="51">
        <v>7.8509000000000002</v>
      </c>
      <c r="L130" s="69"/>
      <c r="M130" s="70" t="s">
        <v>5216</v>
      </c>
      <c r="N130" s="50">
        <v>61926920192</v>
      </c>
      <c r="O130" s="50">
        <v>1</v>
      </c>
      <c r="P130" s="50">
        <v>0</v>
      </c>
      <c r="Q130" s="51">
        <v>7.3887</v>
      </c>
      <c r="R130" s="69"/>
      <c r="S130" s="70" t="s">
        <v>5215</v>
      </c>
      <c r="T130" s="50">
        <v>117486150656</v>
      </c>
      <c r="U130" s="50">
        <v>1.3071999999999999</v>
      </c>
      <c r="V130" s="50">
        <v>0</v>
      </c>
      <c r="W130" s="51">
        <v>6.7835000000000001</v>
      </c>
      <c r="X130" s="69"/>
      <c r="Y130" s="70" t="s">
        <v>5216</v>
      </c>
      <c r="Z130" s="50">
        <v>42132602880</v>
      </c>
      <c r="AA130" s="50">
        <v>0.46879999999999999</v>
      </c>
      <c r="AB130" s="50">
        <v>0</v>
      </c>
      <c r="AC130" s="51">
        <v>8.8962000000000003</v>
      </c>
      <c r="AD130" s="69"/>
    </row>
    <row r="131" spans="1:30" x14ac:dyDescent="0.25">
      <c r="A131" s="82" t="s">
        <v>5217</v>
      </c>
      <c r="B131" s="83"/>
      <c r="C131" s="83"/>
      <c r="D131" s="83"/>
      <c r="E131" s="84"/>
      <c r="F131" s="69"/>
      <c r="G131" s="82" t="s">
        <v>5217</v>
      </c>
      <c r="H131" s="83"/>
      <c r="I131" s="83"/>
      <c r="J131" s="83"/>
      <c r="K131" s="84"/>
      <c r="L131" s="69"/>
      <c r="M131" s="82" t="s">
        <v>5217</v>
      </c>
      <c r="N131" s="83"/>
      <c r="O131" s="83"/>
      <c r="P131" s="83"/>
      <c r="Q131" s="84"/>
      <c r="R131" s="69"/>
      <c r="S131" s="82" t="s">
        <v>5217</v>
      </c>
      <c r="T131" s="83"/>
      <c r="U131" s="83"/>
      <c r="V131" s="83"/>
      <c r="W131" s="84"/>
      <c r="X131" s="69"/>
      <c r="Y131" s="82" t="s">
        <v>5217</v>
      </c>
      <c r="Z131" s="83"/>
      <c r="AA131" s="83"/>
      <c r="AB131" s="83"/>
      <c r="AC131" s="84"/>
      <c r="AD131" s="69"/>
    </row>
    <row r="132" spans="1:30" x14ac:dyDescent="0.25">
      <c r="A132" s="19" t="s">
        <v>5210</v>
      </c>
      <c r="B132" t="s">
        <v>5211</v>
      </c>
      <c r="C132" t="s">
        <v>5212</v>
      </c>
      <c r="D132" t="s">
        <v>5213</v>
      </c>
      <c r="E132" s="44" t="s">
        <v>5214</v>
      </c>
      <c r="F132" s="69"/>
      <c r="G132" s="19" t="s">
        <v>5210</v>
      </c>
      <c r="H132" t="s">
        <v>5211</v>
      </c>
      <c r="I132" t="s">
        <v>5212</v>
      </c>
      <c r="J132" t="s">
        <v>5213</v>
      </c>
      <c r="K132" s="44" t="s">
        <v>5214</v>
      </c>
      <c r="L132" s="69"/>
      <c r="M132" s="19" t="s">
        <v>5210</v>
      </c>
      <c r="N132" t="s">
        <v>5211</v>
      </c>
      <c r="O132" t="s">
        <v>5212</v>
      </c>
      <c r="P132" t="s">
        <v>5213</v>
      </c>
      <c r="Q132" s="44" t="s">
        <v>5214</v>
      </c>
      <c r="R132" s="69"/>
      <c r="S132" s="19" t="s">
        <v>5210</v>
      </c>
      <c r="T132" t="s">
        <v>5211</v>
      </c>
      <c r="U132" t="s">
        <v>5212</v>
      </c>
      <c r="V132" t="s">
        <v>5213</v>
      </c>
      <c r="W132" s="44" t="s">
        <v>5214</v>
      </c>
      <c r="X132" s="69"/>
      <c r="Y132" s="19" t="s">
        <v>5210</v>
      </c>
      <c r="Z132" t="s">
        <v>5211</v>
      </c>
      <c r="AA132" t="s">
        <v>5212</v>
      </c>
      <c r="AB132" t="s">
        <v>5213</v>
      </c>
      <c r="AC132" s="44" t="s">
        <v>5214</v>
      </c>
      <c r="AD132" s="69"/>
    </row>
    <row r="133" spans="1:30" ht="15.75" thickBot="1" x14ac:dyDescent="0.3">
      <c r="A133" s="70" t="s">
        <v>5216</v>
      </c>
      <c r="B133" s="50">
        <v>273021981184</v>
      </c>
      <c r="C133" s="50">
        <v>0.97919999999999996</v>
      </c>
      <c r="D133" s="50">
        <v>0</v>
      </c>
      <c r="E133" s="51">
        <v>7.7845000000000004</v>
      </c>
      <c r="F133" s="69"/>
      <c r="G133" s="70" t="s">
        <v>5216</v>
      </c>
      <c r="H133" s="50">
        <v>272313219072</v>
      </c>
      <c r="I133" s="50">
        <v>0.97660000000000002</v>
      </c>
      <c r="J133" s="50">
        <v>0</v>
      </c>
      <c r="K133" s="51">
        <v>7.8520000000000003</v>
      </c>
      <c r="L133" s="69"/>
      <c r="M133" s="70" t="s">
        <v>5216</v>
      </c>
      <c r="N133" s="50">
        <v>61385920000</v>
      </c>
      <c r="O133" s="50">
        <v>1</v>
      </c>
      <c r="P133" s="50">
        <v>0</v>
      </c>
      <c r="Q133" s="51">
        <v>7.3897000000000004</v>
      </c>
      <c r="R133" s="69"/>
      <c r="S133" s="70" t="s">
        <v>5215</v>
      </c>
      <c r="T133" s="50">
        <v>107722533376</v>
      </c>
      <c r="U133" s="50">
        <v>1.1283000000000001</v>
      </c>
      <c r="V133" s="50">
        <v>0</v>
      </c>
      <c r="W133" s="51">
        <v>6.7850000000000001</v>
      </c>
      <c r="X133" s="69"/>
      <c r="Y133" s="70" t="s">
        <v>5216</v>
      </c>
      <c r="Z133" s="50">
        <v>34120892416</v>
      </c>
      <c r="AA133" s="50">
        <v>0.3574</v>
      </c>
      <c r="AB133" s="50">
        <v>0</v>
      </c>
      <c r="AC133" s="51">
        <v>8.8958999999999993</v>
      </c>
      <c r="AD133" s="69"/>
    </row>
    <row r="134" spans="1:30" x14ac:dyDescent="0.25">
      <c r="A134" s="82" t="s">
        <v>5218</v>
      </c>
      <c r="B134" s="83"/>
      <c r="C134" s="83"/>
      <c r="D134" s="83"/>
      <c r="E134" s="84"/>
      <c r="F134" s="69"/>
      <c r="G134" s="82" t="s">
        <v>5218</v>
      </c>
      <c r="H134" s="83"/>
      <c r="I134" s="83"/>
      <c r="J134" s="83"/>
      <c r="K134" s="84"/>
      <c r="L134" s="69"/>
      <c r="M134" s="82" t="s">
        <v>5218</v>
      </c>
      <c r="N134" s="83"/>
      <c r="O134" s="83"/>
      <c r="P134" s="83"/>
      <c r="Q134" s="84"/>
      <c r="R134" s="69"/>
      <c r="S134" s="82" t="s">
        <v>5218</v>
      </c>
      <c r="T134" s="83"/>
      <c r="U134" s="83"/>
      <c r="V134" s="83"/>
      <c r="W134" s="84"/>
      <c r="X134" s="69"/>
      <c r="Y134" s="82" t="s">
        <v>5218</v>
      </c>
      <c r="Z134" s="83"/>
      <c r="AA134" s="83"/>
      <c r="AB134" s="83"/>
      <c r="AC134" s="84"/>
      <c r="AD134" s="69"/>
    </row>
    <row r="135" spans="1:30" x14ac:dyDescent="0.25">
      <c r="A135" s="19" t="s">
        <v>5210</v>
      </c>
      <c r="B135" t="s">
        <v>5211</v>
      </c>
      <c r="C135" t="s">
        <v>5212</v>
      </c>
      <c r="D135" t="s">
        <v>5213</v>
      </c>
      <c r="E135" s="44" t="s">
        <v>5214</v>
      </c>
      <c r="F135" s="69"/>
      <c r="G135" s="19" t="s">
        <v>5210</v>
      </c>
      <c r="H135" t="s">
        <v>5211</v>
      </c>
      <c r="I135" t="s">
        <v>5212</v>
      </c>
      <c r="J135" t="s">
        <v>5213</v>
      </c>
      <c r="K135" s="44" t="s">
        <v>5214</v>
      </c>
      <c r="L135" s="69"/>
      <c r="M135" s="19" t="s">
        <v>5210</v>
      </c>
      <c r="N135" t="s">
        <v>5211</v>
      </c>
      <c r="O135" t="s">
        <v>5212</v>
      </c>
      <c r="P135" t="s">
        <v>5213</v>
      </c>
      <c r="Q135" s="44" t="s">
        <v>5214</v>
      </c>
      <c r="R135" s="69"/>
      <c r="S135" s="19" t="s">
        <v>5210</v>
      </c>
      <c r="T135" t="s">
        <v>5211</v>
      </c>
      <c r="U135" t="s">
        <v>5212</v>
      </c>
      <c r="V135" t="s">
        <v>5213</v>
      </c>
      <c r="W135" s="44" t="s">
        <v>5214</v>
      </c>
      <c r="X135" s="69"/>
      <c r="Y135" s="19" t="s">
        <v>5210</v>
      </c>
      <c r="Z135" t="s">
        <v>5211</v>
      </c>
      <c r="AA135" t="s">
        <v>5212</v>
      </c>
      <c r="AB135" t="s">
        <v>5213</v>
      </c>
      <c r="AC135" s="44" t="s">
        <v>5214</v>
      </c>
      <c r="AD135" s="69"/>
    </row>
    <row r="136" spans="1:30" ht="15.75" thickBot="1" x14ac:dyDescent="0.3">
      <c r="A136" s="70" t="s">
        <v>5216</v>
      </c>
      <c r="B136" s="50">
        <v>53661711360</v>
      </c>
      <c r="C136" s="50">
        <v>1</v>
      </c>
      <c r="D136" s="50">
        <v>0</v>
      </c>
      <c r="E136" s="51">
        <v>7.7717000000000001</v>
      </c>
      <c r="F136" s="69"/>
      <c r="G136" s="70" t="s">
        <v>5216</v>
      </c>
      <c r="H136" s="50">
        <v>54878958592</v>
      </c>
      <c r="I136" s="50">
        <v>1.0226999999999999</v>
      </c>
      <c r="J136" s="50">
        <v>0</v>
      </c>
      <c r="K136" s="51">
        <v>7.8278999999999996</v>
      </c>
      <c r="L136" s="69"/>
      <c r="M136" s="70" t="s">
        <v>5216</v>
      </c>
      <c r="N136" s="50">
        <v>11817891840</v>
      </c>
      <c r="O136" s="50">
        <v>1</v>
      </c>
      <c r="P136" s="50">
        <v>0</v>
      </c>
      <c r="Q136" s="51">
        <v>7.3579999999999997</v>
      </c>
      <c r="R136" s="69"/>
      <c r="S136" s="70" t="s">
        <v>5216</v>
      </c>
      <c r="T136" s="50">
        <v>47515052032</v>
      </c>
      <c r="U136" s="50">
        <v>1</v>
      </c>
      <c r="V136" s="50">
        <v>0</v>
      </c>
      <c r="W136" s="51">
        <v>6.7785000000000002</v>
      </c>
      <c r="X136" s="69"/>
      <c r="Y136" s="70" t="s">
        <v>5216</v>
      </c>
      <c r="Z136" s="50">
        <v>28855272448</v>
      </c>
      <c r="AA136" s="50">
        <v>0.60729999999999995</v>
      </c>
      <c r="AB136" s="50">
        <v>0</v>
      </c>
      <c r="AC136" s="51">
        <v>8.8773999999999997</v>
      </c>
      <c r="AD136" s="69"/>
    </row>
    <row r="137" spans="1:30" x14ac:dyDescent="0.25">
      <c r="A137" s="82" t="s">
        <v>5219</v>
      </c>
      <c r="B137" s="83"/>
      <c r="C137" s="83"/>
      <c r="D137" s="83"/>
      <c r="E137" s="84"/>
      <c r="F137" s="69"/>
      <c r="G137" s="82" t="s">
        <v>5219</v>
      </c>
      <c r="H137" s="83"/>
      <c r="I137" s="83"/>
      <c r="J137" s="83"/>
      <c r="K137" s="84"/>
      <c r="L137" s="69"/>
      <c r="M137" s="82" t="s">
        <v>5219</v>
      </c>
      <c r="N137" s="83"/>
      <c r="O137" s="83"/>
      <c r="P137" s="83"/>
      <c r="Q137" s="84"/>
      <c r="R137" s="69"/>
      <c r="S137" s="82" t="s">
        <v>5219</v>
      </c>
      <c r="T137" s="83"/>
      <c r="U137" s="83"/>
      <c r="V137" s="83"/>
      <c r="W137" s="84"/>
      <c r="X137" s="69"/>
      <c r="Y137" s="82" t="s">
        <v>5219</v>
      </c>
      <c r="Z137" s="83"/>
      <c r="AA137" s="83"/>
      <c r="AB137" s="83"/>
      <c r="AC137" s="84"/>
      <c r="AD137" s="69"/>
    </row>
    <row r="138" spans="1:30" x14ac:dyDescent="0.25">
      <c r="A138" s="19" t="s">
        <v>5210</v>
      </c>
      <c r="B138" t="s">
        <v>5211</v>
      </c>
      <c r="C138" t="s">
        <v>5212</v>
      </c>
      <c r="D138" t="s">
        <v>5213</v>
      </c>
      <c r="E138" s="44" t="s">
        <v>5214</v>
      </c>
      <c r="F138" s="69"/>
      <c r="G138" s="19" t="s">
        <v>5210</v>
      </c>
      <c r="H138" t="s">
        <v>5211</v>
      </c>
      <c r="I138" t="s">
        <v>5212</v>
      </c>
      <c r="J138" t="s">
        <v>5213</v>
      </c>
      <c r="K138" s="44" t="s">
        <v>5214</v>
      </c>
      <c r="L138" s="69"/>
      <c r="M138" s="19" t="s">
        <v>5210</v>
      </c>
      <c r="N138" t="s">
        <v>5211</v>
      </c>
      <c r="O138" t="s">
        <v>5212</v>
      </c>
      <c r="P138" t="s">
        <v>5213</v>
      </c>
      <c r="Q138" s="44" t="s">
        <v>5214</v>
      </c>
      <c r="R138" s="69"/>
      <c r="S138" s="19" t="s">
        <v>5210</v>
      </c>
      <c r="T138" t="s">
        <v>5211</v>
      </c>
      <c r="U138" t="s">
        <v>5212</v>
      </c>
      <c r="V138" t="s">
        <v>5213</v>
      </c>
      <c r="W138" s="44" t="s">
        <v>5214</v>
      </c>
      <c r="X138" s="69"/>
      <c r="Y138" s="19" t="s">
        <v>5210</v>
      </c>
      <c r="Z138" t="s">
        <v>5211</v>
      </c>
      <c r="AA138" t="s">
        <v>5212</v>
      </c>
      <c r="AB138" t="s">
        <v>5213</v>
      </c>
      <c r="AC138" s="44" t="s">
        <v>5214</v>
      </c>
      <c r="AD138" s="69"/>
    </row>
    <row r="139" spans="1:30" ht="15.75" thickBot="1" x14ac:dyDescent="0.3">
      <c r="A139" s="70" t="s">
        <v>5216</v>
      </c>
      <c r="B139" s="50">
        <v>127070951424</v>
      </c>
      <c r="C139" s="50">
        <v>1.3836999999999999</v>
      </c>
      <c r="D139" s="50">
        <v>0</v>
      </c>
      <c r="E139" s="51">
        <v>7.7705000000000002</v>
      </c>
      <c r="F139" s="69"/>
      <c r="G139" s="70" t="s">
        <v>5216</v>
      </c>
      <c r="H139" s="50">
        <v>118734024704</v>
      </c>
      <c r="I139" s="50">
        <v>1.2928999999999999</v>
      </c>
      <c r="J139" s="50">
        <v>0</v>
      </c>
      <c r="K139" s="51">
        <v>7.8284000000000002</v>
      </c>
      <c r="L139" s="69"/>
      <c r="M139" s="70" t="s">
        <v>5216</v>
      </c>
      <c r="N139" s="50">
        <v>33549541376</v>
      </c>
      <c r="O139" s="50">
        <v>1</v>
      </c>
      <c r="P139" s="50">
        <v>0</v>
      </c>
      <c r="Q139" s="51">
        <v>7.359</v>
      </c>
      <c r="R139" s="69"/>
      <c r="S139" s="70" t="s">
        <v>5216</v>
      </c>
      <c r="T139" s="50">
        <v>62269729792</v>
      </c>
      <c r="U139" s="50">
        <v>1</v>
      </c>
      <c r="V139" s="50">
        <v>0</v>
      </c>
      <c r="W139" s="51">
        <v>6.7782</v>
      </c>
      <c r="X139" s="69"/>
      <c r="Y139" s="70" t="s">
        <v>5216</v>
      </c>
      <c r="Z139" s="50">
        <v>33763298304</v>
      </c>
      <c r="AA139" s="50">
        <v>0.54220000000000002</v>
      </c>
      <c r="AB139" s="50">
        <v>0</v>
      </c>
      <c r="AC139" s="51">
        <v>8.8725000000000005</v>
      </c>
      <c r="AD139" s="69"/>
    </row>
    <row r="140" spans="1:30" ht="15.75" thickBot="1" x14ac:dyDescent="0.3">
      <c r="D140" s="71" t="s">
        <v>5220</v>
      </c>
      <c r="E140" s="72">
        <f>1-((B136/B130)/(B139/B133))</f>
        <v>0.49948413271335179</v>
      </c>
      <c r="F140" s="69"/>
      <c r="J140" s="71" t="s">
        <v>5220</v>
      </c>
      <c r="K140" s="72">
        <f>1-((H136/H130)/(H139/H133))</f>
        <v>0.52469237099318267</v>
      </c>
      <c r="L140" s="69"/>
      <c r="P140" s="71" t="s">
        <v>5220</v>
      </c>
      <c r="Q140" s="72">
        <f>1-((N136/N130)/(N139/N133))</f>
        <v>0.65082534682680315</v>
      </c>
      <c r="R140" s="69"/>
      <c r="V140" s="71" t="s">
        <v>5220</v>
      </c>
      <c r="W140" s="72">
        <f>1-((T136/T130)/(T139/T133))</f>
        <v>0.30036083674274539</v>
      </c>
      <c r="X140" s="69"/>
      <c r="AB140" s="71" t="s">
        <v>5220</v>
      </c>
      <c r="AC140" s="72">
        <f>1-((Z136/Z130)/(Z139/Z133))</f>
        <v>0.30787839714542464</v>
      </c>
      <c r="AD140" s="69"/>
    </row>
    <row r="141" spans="1:30" ht="15.75" thickTop="1" x14ac:dyDescent="0.25">
      <c r="F141" s="69"/>
      <c r="L141" s="69"/>
      <c r="R141" s="69"/>
      <c r="X141" s="69"/>
      <c r="AD141" s="69"/>
    </row>
    <row r="142" spans="1:30" ht="15.75" thickBot="1" x14ac:dyDescent="0.3">
      <c r="A142" t="s">
        <v>5221</v>
      </c>
      <c r="F142" s="69"/>
      <c r="G142" t="s">
        <v>5221</v>
      </c>
      <c r="L142" s="69"/>
      <c r="M142" t="s">
        <v>5221</v>
      </c>
      <c r="R142" s="69"/>
      <c r="S142" t="s">
        <v>5221</v>
      </c>
      <c r="X142" s="69"/>
      <c r="Y142" t="s">
        <v>5221</v>
      </c>
      <c r="AD142" s="69"/>
    </row>
    <row r="143" spans="1:30" x14ac:dyDescent="0.25">
      <c r="A143" s="82" t="s">
        <v>5222</v>
      </c>
      <c r="B143" s="83"/>
      <c r="C143" s="83"/>
      <c r="D143" s="83"/>
      <c r="E143" s="84"/>
      <c r="F143" s="69"/>
      <c r="G143" s="82" t="s">
        <v>5222</v>
      </c>
      <c r="H143" s="83"/>
      <c r="I143" s="83"/>
      <c r="J143" s="83"/>
      <c r="K143" s="84"/>
      <c r="L143" s="69"/>
      <c r="M143" s="82" t="s">
        <v>5222</v>
      </c>
      <c r="N143" s="83"/>
      <c r="O143" s="83"/>
      <c r="P143" s="83"/>
      <c r="Q143" s="84"/>
      <c r="R143" s="69"/>
      <c r="S143" s="82" t="s">
        <v>5222</v>
      </c>
      <c r="T143" s="83"/>
      <c r="U143" s="83"/>
      <c r="V143" s="83"/>
      <c r="W143" s="84"/>
      <c r="X143" s="69"/>
      <c r="Y143" s="82" t="s">
        <v>5222</v>
      </c>
      <c r="Z143" s="83"/>
      <c r="AA143" s="83"/>
      <c r="AB143" s="83"/>
      <c r="AC143" s="84"/>
      <c r="AD143" s="69"/>
    </row>
    <row r="144" spans="1:30" x14ac:dyDescent="0.25">
      <c r="A144" s="19" t="s">
        <v>5223</v>
      </c>
      <c r="B144" t="s">
        <v>5214</v>
      </c>
      <c r="C144" t="s">
        <v>5224</v>
      </c>
      <c r="D144" t="s">
        <v>5225</v>
      </c>
      <c r="E144" s="44"/>
      <c r="F144" s="69"/>
      <c r="G144" s="19" t="s">
        <v>5223</v>
      </c>
      <c r="H144" t="s">
        <v>5214</v>
      </c>
      <c r="I144" t="s">
        <v>5224</v>
      </c>
      <c r="J144" t="s">
        <v>5225</v>
      </c>
      <c r="K144" s="44"/>
      <c r="L144" s="69"/>
      <c r="M144" s="19" t="s">
        <v>5223</v>
      </c>
      <c r="N144" t="s">
        <v>5214</v>
      </c>
      <c r="O144" t="s">
        <v>5224</v>
      </c>
      <c r="P144" t="s">
        <v>5225</v>
      </c>
      <c r="Q144" s="44"/>
      <c r="R144" s="69"/>
      <c r="S144" s="19" t="s">
        <v>5223</v>
      </c>
      <c r="T144" t="s">
        <v>5214</v>
      </c>
      <c r="U144" t="s">
        <v>5224</v>
      </c>
      <c r="V144" t="s">
        <v>5225</v>
      </c>
      <c r="W144" s="44"/>
      <c r="X144" s="69"/>
      <c r="Y144" s="19" t="s">
        <v>5223</v>
      </c>
      <c r="Z144" t="s">
        <v>5214</v>
      </c>
      <c r="AA144" t="s">
        <v>5224</v>
      </c>
      <c r="AB144" t="s">
        <v>5225</v>
      </c>
      <c r="AC144" s="44"/>
      <c r="AD144" s="69"/>
    </row>
    <row r="145" spans="1:30" ht="15.75" thickBot="1" x14ac:dyDescent="0.3">
      <c r="A145" s="70">
        <v>2</v>
      </c>
      <c r="B145" s="50">
        <v>7.7927</v>
      </c>
      <c r="C145" s="50">
        <v>-386435520</v>
      </c>
      <c r="D145" s="50"/>
      <c r="E145" s="51"/>
      <c r="F145" s="69"/>
      <c r="G145" s="70">
        <v>1</v>
      </c>
      <c r="H145" s="50">
        <v>7.8582000000000001</v>
      </c>
      <c r="I145" s="50">
        <v>-238163200</v>
      </c>
      <c r="J145" s="50"/>
      <c r="K145" s="51"/>
      <c r="L145" s="69"/>
      <c r="M145" s="70">
        <v>1</v>
      </c>
      <c r="N145" s="50">
        <v>7.3891999999999998</v>
      </c>
      <c r="O145" s="50">
        <v>-139757504</v>
      </c>
      <c r="P145" s="50"/>
      <c r="Q145" s="51"/>
      <c r="R145" s="69"/>
      <c r="S145" s="70">
        <v>2</v>
      </c>
      <c r="T145" s="50">
        <v>6.7918000000000003</v>
      </c>
      <c r="U145" s="50">
        <v>-224287424</v>
      </c>
      <c r="V145" s="50"/>
      <c r="W145" s="51"/>
      <c r="X145" s="69"/>
      <c r="Y145" s="70">
        <v>1</v>
      </c>
      <c r="Z145" s="50">
        <v>8.9666999999999994</v>
      </c>
      <c r="AA145" s="50">
        <v>-21478720</v>
      </c>
      <c r="AB145" s="50"/>
      <c r="AC145" s="51"/>
      <c r="AD145" s="69"/>
    </row>
    <row r="146" spans="1:30" x14ac:dyDescent="0.25">
      <c r="A146" s="85" t="s">
        <v>5226</v>
      </c>
      <c r="B146" s="86"/>
      <c r="C146" s="86"/>
      <c r="D146" s="86"/>
      <c r="E146" s="87"/>
      <c r="F146" s="69"/>
      <c r="G146" s="85" t="s">
        <v>5226</v>
      </c>
      <c r="H146" s="86"/>
      <c r="I146" s="86"/>
      <c r="J146" s="86"/>
      <c r="K146" s="87"/>
      <c r="L146" s="69"/>
      <c r="M146" s="85" t="s">
        <v>5226</v>
      </c>
      <c r="N146" s="86"/>
      <c r="O146" s="86"/>
      <c r="P146" s="86"/>
      <c r="Q146" s="87"/>
      <c r="R146" s="69"/>
      <c r="S146" s="85" t="s">
        <v>5226</v>
      </c>
      <c r="T146" s="86"/>
      <c r="U146" s="86"/>
      <c r="V146" s="86"/>
      <c r="W146" s="87"/>
      <c r="X146" s="69"/>
      <c r="Y146" s="85" t="s">
        <v>5226</v>
      </c>
      <c r="Z146" s="86"/>
      <c r="AA146" s="86"/>
      <c r="AB146" s="86"/>
      <c r="AC146" s="87"/>
      <c r="AD146" s="69"/>
    </row>
    <row r="147" spans="1:30" x14ac:dyDescent="0.25">
      <c r="A147" s="19" t="s">
        <v>5223</v>
      </c>
      <c r="B147" t="s">
        <v>5214</v>
      </c>
      <c r="C147" t="s">
        <v>5224</v>
      </c>
      <c r="D147" t="s">
        <v>5225</v>
      </c>
      <c r="E147" s="44"/>
      <c r="F147" s="69"/>
      <c r="G147" s="19" t="s">
        <v>5223</v>
      </c>
      <c r="H147" t="s">
        <v>5214</v>
      </c>
      <c r="I147" t="s">
        <v>5224</v>
      </c>
      <c r="J147" t="s">
        <v>5225</v>
      </c>
      <c r="K147" s="44"/>
      <c r="L147" s="69"/>
      <c r="M147" s="19" t="s">
        <v>5223</v>
      </c>
      <c r="N147" t="s">
        <v>5214</v>
      </c>
      <c r="O147" t="s">
        <v>5224</v>
      </c>
      <c r="P147" t="s">
        <v>5225</v>
      </c>
      <c r="Q147" s="44"/>
      <c r="R147" s="69"/>
      <c r="S147" s="19" t="s">
        <v>5223</v>
      </c>
      <c r="T147" t="s">
        <v>5214</v>
      </c>
      <c r="U147" t="s">
        <v>5224</v>
      </c>
      <c r="V147" t="s">
        <v>5225</v>
      </c>
      <c r="W147" s="44"/>
      <c r="X147" s="69"/>
      <c r="Y147" s="19" t="s">
        <v>5223</v>
      </c>
      <c r="Z147" t="s">
        <v>5214</v>
      </c>
      <c r="AA147" t="s">
        <v>5224</v>
      </c>
      <c r="AB147" t="s">
        <v>5225</v>
      </c>
      <c r="AC147" s="44"/>
      <c r="AD147" s="69"/>
    </row>
    <row r="148" spans="1:30" ht="15.75" thickBot="1" x14ac:dyDescent="0.3">
      <c r="A148" s="70">
        <v>2</v>
      </c>
      <c r="B148" s="50">
        <v>7.7796000000000003</v>
      </c>
      <c r="C148" s="50">
        <v>277385728</v>
      </c>
      <c r="D148" s="50"/>
      <c r="E148" s="51"/>
      <c r="F148" s="69"/>
      <c r="G148" s="70">
        <v>1</v>
      </c>
      <c r="H148" s="50">
        <v>7.8369999999999997</v>
      </c>
      <c r="I148" s="50">
        <v>186478080</v>
      </c>
      <c r="J148" s="50"/>
      <c r="K148" s="51"/>
      <c r="L148" s="69"/>
      <c r="M148" s="70">
        <v>1</v>
      </c>
      <c r="N148" s="50">
        <v>7.3590999999999998</v>
      </c>
      <c r="O148" s="50">
        <v>182061568</v>
      </c>
      <c r="P148" s="50"/>
      <c r="Q148" s="51"/>
      <c r="R148" s="69"/>
      <c r="S148" s="70">
        <v>1</v>
      </c>
      <c r="T148" s="50">
        <v>6.7835999999999999</v>
      </c>
      <c r="U148" s="50">
        <v>157363200</v>
      </c>
      <c r="V148" s="50"/>
      <c r="W148" s="51"/>
      <c r="X148" s="69"/>
      <c r="Y148" s="70">
        <v>1</v>
      </c>
      <c r="Z148" s="50">
        <v>8.8680000000000003</v>
      </c>
      <c r="AA148" s="50">
        <v>107957760</v>
      </c>
      <c r="AB148" s="50"/>
      <c r="AC148" s="51"/>
      <c r="AD148" s="69"/>
    </row>
    <row r="149" spans="1:30" ht="15.75" thickBot="1" x14ac:dyDescent="0.3">
      <c r="D149" s="71" t="s">
        <v>5220</v>
      </c>
      <c r="E149" s="73">
        <f>ABS((C148-(C145))/C145)</f>
        <v>1.7178059822244083</v>
      </c>
      <c r="F149" s="69"/>
      <c r="J149" s="71" t="s">
        <v>5220</v>
      </c>
      <c r="K149" s="73">
        <f>ABS((I148-(I145))/I145)</f>
        <v>1.7829844409211835</v>
      </c>
      <c r="L149" s="69"/>
      <c r="P149" s="71" t="s">
        <v>5220</v>
      </c>
      <c r="Q149" s="73">
        <f>ABS((O148-(O145))/O145)</f>
        <v>2.3026961901094056</v>
      </c>
      <c r="R149" s="69"/>
      <c r="V149" s="71" t="s">
        <v>5220</v>
      </c>
      <c r="W149" s="73">
        <f>ABS((U148-(U145))/U145)</f>
        <v>1.7016140147028485</v>
      </c>
      <c r="X149" s="69"/>
      <c r="AB149" s="71" t="s">
        <v>5220</v>
      </c>
      <c r="AC149" s="73">
        <f>ABS((AA148-(AA145))/AA145)</f>
        <v>6.0262659972288848</v>
      </c>
      <c r="AD149" s="69"/>
    </row>
    <row r="150" spans="1:30" ht="16.5" thickTop="1" thickBot="1" x14ac:dyDescent="0.3"/>
    <row r="151" spans="1:30" s="68" customFormat="1" ht="15.75" thickBot="1" x14ac:dyDescent="0.3">
      <c r="A151" s="67" t="s">
        <v>3731</v>
      </c>
      <c r="B151" s="68">
        <f>VLOOKUP(A151,[1]Sheet1!B:C,2,0)</f>
        <v>8.91</v>
      </c>
      <c r="G151" s="68" t="s">
        <v>3776</v>
      </c>
      <c r="H151" s="68">
        <f>VLOOKUP(G151,[1]Sheet1!B:C,2,0)</f>
        <v>6.05</v>
      </c>
      <c r="M151" s="68" t="s">
        <v>3780</v>
      </c>
      <c r="N151" s="68">
        <f>VLOOKUP(M151,[1]Sheet1!B:C,2,0)</f>
        <v>6.75</v>
      </c>
      <c r="S151" s="68" t="s">
        <v>3793</v>
      </c>
      <c r="T151" s="68">
        <f>VLOOKUP(S151,[1]Sheet1!B:C,2,0)</f>
        <v>8.44</v>
      </c>
      <c r="Y151" s="68" t="s">
        <v>3795</v>
      </c>
      <c r="Z151" s="68">
        <f>VLOOKUP(Y151,[1]Sheet1!B:C,2,0)</f>
        <v>7.98</v>
      </c>
    </row>
    <row r="152" spans="1:30" ht="15.75" thickBot="1" x14ac:dyDescent="0.3">
      <c r="A152" t="s">
        <v>4991</v>
      </c>
      <c r="F152" s="69"/>
      <c r="G152" t="s">
        <v>4991</v>
      </c>
      <c r="L152" s="69"/>
      <c r="M152" t="s">
        <v>4991</v>
      </c>
      <c r="R152" s="69"/>
      <c r="S152" t="s">
        <v>4991</v>
      </c>
      <c r="X152" s="69"/>
      <c r="Y152" t="s">
        <v>4991</v>
      </c>
      <c r="AD152" s="69"/>
    </row>
    <row r="153" spans="1:30" x14ac:dyDescent="0.25">
      <c r="A153" s="82" t="s">
        <v>5209</v>
      </c>
      <c r="B153" s="83"/>
      <c r="C153" s="83"/>
      <c r="D153" s="83"/>
      <c r="E153" s="84"/>
      <c r="F153" s="69"/>
      <c r="G153" s="82" t="s">
        <v>5209</v>
      </c>
      <c r="H153" s="83"/>
      <c r="I153" s="83"/>
      <c r="J153" s="83"/>
      <c r="K153" s="84"/>
      <c r="L153" s="69"/>
      <c r="M153" s="82" t="s">
        <v>5209</v>
      </c>
      <c r="N153" s="83"/>
      <c r="O153" s="83"/>
      <c r="P153" s="83"/>
      <c r="Q153" s="84"/>
      <c r="R153" s="69"/>
      <c r="S153" s="82" t="s">
        <v>5209</v>
      </c>
      <c r="T153" s="83"/>
      <c r="U153" s="83"/>
      <c r="V153" s="83"/>
      <c r="W153" s="84"/>
      <c r="X153" s="69"/>
      <c r="Y153" s="82" t="s">
        <v>5209</v>
      </c>
      <c r="Z153" s="83"/>
      <c r="AA153" s="83"/>
      <c r="AB153" s="83"/>
      <c r="AC153" s="84"/>
      <c r="AD153" s="69"/>
    </row>
    <row r="154" spans="1:30" x14ac:dyDescent="0.25">
      <c r="A154" s="19" t="s">
        <v>5210</v>
      </c>
      <c r="B154" t="s">
        <v>5211</v>
      </c>
      <c r="C154" t="s">
        <v>5212</v>
      </c>
      <c r="D154" t="s">
        <v>5213</v>
      </c>
      <c r="E154" s="44" t="s">
        <v>5214</v>
      </c>
      <c r="F154" s="69"/>
      <c r="G154" s="19" t="s">
        <v>5210</v>
      </c>
      <c r="H154" t="s">
        <v>5211</v>
      </c>
      <c r="I154" t="s">
        <v>5212</v>
      </c>
      <c r="J154" t="s">
        <v>5213</v>
      </c>
      <c r="K154" s="44" t="s">
        <v>5214</v>
      </c>
      <c r="L154" s="69"/>
      <c r="M154" s="19" t="s">
        <v>5210</v>
      </c>
      <c r="N154" t="s">
        <v>5211</v>
      </c>
      <c r="O154" t="s">
        <v>5212</v>
      </c>
      <c r="P154" t="s">
        <v>5213</v>
      </c>
      <c r="Q154" s="44" t="s">
        <v>5214</v>
      </c>
      <c r="R154" s="69"/>
      <c r="S154" s="19" t="s">
        <v>5210</v>
      </c>
      <c r="T154" t="s">
        <v>5211</v>
      </c>
      <c r="U154" t="s">
        <v>5212</v>
      </c>
      <c r="V154" t="s">
        <v>5213</v>
      </c>
      <c r="W154" s="44" t="s">
        <v>5214</v>
      </c>
      <c r="X154" s="69"/>
      <c r="Y154" s="19" t="s">
        <v>5210</v>
      </c>
      <c r="Z154" t="s">
        <v>5211</v>
      </c>
      <c r="AA154" t="s">
        <v>5212</v>
      </c>
      <c r="AB154" t="s">
        <v>5213</v>
      </c>
      <c r="AC154" s="44" t="s">
        <v>5214</v>
      </c>
      <c r="AD154" s="69"/>
    </row>
    <row r="155" spans="1:30" ht="15.75" thickBot="1" x14ac:dyDescent="0.3">
      <c r="A155" s="70" t="s">
        <v>5216</v>
      </c>
      <c r="B155" s="50">
        <v>196674749952</v>
      </c>
      <c r="C155" s="50">
        <v>1</v>
      </c>
      <c r="D155" s="50">
        <v>0</v>
      </c>
      <c r="E155" s="51">
        <v>8.9177999999999997</v>
      </c>
      <c r="F155" s="69"/>
      <c r="G155" s="70" t="s">
        <v>5216</v>
      </c>
      <c r="H155" s="50">
        <v>63380704768</v>
      </c>
      <c r="I155" s="50">
        <v>100</v>
      </c>
      <c r="J155" s="50">
        <v>0</v>
      </c>
      <c r="K155" s="51">
        <v>6.0452000000000004</v>
      </c>
      <c r="L155" s="69"/>
      <c r="M155" s="70" t="s">
        <v>5216</v>
      </c>
      <c r="N155" s="50">
        <v>63789949440</v>
      </c>
      <c r="O155" s="50">
        <v>100.64570000000001</v>
      </c>
      <c r="P155" s="50">
        <v>0</v>
      </c>
      <c r="Q155" s="51">
        <v>6.758</v>
      </c>
      <c r="R155" s="69"/>
      <c r="S155" s="70" t="s">
        <v>5216</v>
      </c>
      <c r="T155" s="50">
        <v>93788268032</v>
      </c>
      <c r="U155" s="50">
        <v>1</v>
      </c>
      <c r="V155" s="50">
        <v>0</v>
      </c>
      <c r="W155" s="51">
        <v>8.4382999999999999</v>
      </c>
      <c r="X155" s="69"/>
      <c r="Y155" s="70" t="s">
        <v>5215</v>
      </c>
      <c r="Z155" s="50">
        <v>97434985984</v>
      </c>
      <c r="AA155" s="50">
        <v>1.0388999999999999</v>
      </c>
      <c r="AB155" s="50">
        <v>0</v>
      </c>
      <c r="AC155" s="51">
        <v>7.9827000000000004</v>
      </c>
      <c r="AD155" s="69"/>
    </row>
    <row r="156" spans="1:30" x14ac:dyDescent="0.25">
      <c r="A156" s="82" t="s">
        <v>5217</v>
      </c>
      <c r="B156" s="83"/>
      <c r="C156" s="83"/>
      <c r="D156" s="83"/>
      <c r="E156" s="84"/>
      <c r="F156" s="69"/>
      <c r="G156" s="82" t="s">
        <v>5217</v>
      </c>
      <c r="H156" s="83"/>
      <c r="I156" s="83"/>
      <c r="J156" s="83"/>
      <c r="K156" s="84"/>
      <c r="L156" s="69"/>
      <c r="M156" s="82" t="s">
        <v>5217</v>
      </c>
      <c r="N156" s="83"/>
      <c r="O156" s="83"/>
      <c r="P156" s="83"/>
      <c r="Q156" s="84"/>
      <c r="R156" s="69"/>
      <c r="S156" s="82" t="s">
        <v>5217</v>
      </c>
      <c r="T156" s="83"/>
      <c r="U156" s="83"/>
      <c r="V156" s="83"/>
      <c r="W156" s="84"/>
      <c r="X156" s="69"/>
      <c r="Y156" s="82" t="s">
        <v>5217</v>
      </c>
      <c r="Z156" s="83"/>
      <c r="AA156" s="83"/>
      <c r="AB156" s="83"/>
      <c r="AC156" s="84"/>
      <c r="AD156" s="69"/>
    </row>
    <row r="157" spans="1:30" x14ac:dyDescent="0.25">
      <c r="A157" s="19" t="s">
        <v>5210</v>
      </c>
      <c r="B157" t="s">
        <v>5211</v>
      </c>
      <c r="C157" t="s">
        <v>5212</v>
      </c>
      <c r="D157" t="s">
        <v>5213</v>
      </c>
      <c r="E157" s="44" t="s">
        <v>5214</v>
      </c>
      <c r="F157" s="69"/>
      <c r="G157" s="19" t="s">
        <v>5210</v>
      </c>
      <c r="H157" t="s">
        <v>5211</v>
      </c>
      <c r="I157" t="s">
        <v>5212</v>
      </c>
      <c r="J157" t="s">
        <v>5213</v>
      </c>
      <c r="K157" s="44" t="s">
        <v>5214</v>
      </c>
      <c r="L157" s="69"/>
      <c r="M157" s="19" t="s">
        <v>5210</v>
      </c>
      <c r="N157" t="s">
        <v>5211</v>
      </c>
      <c r="O157" t="s">
        <v>5212</v>
      </c>
      <c r="P157" t="s">
        <v>5213</v>
      </c>
      <c r="Q157" s="44" t="s">
        <v>5214</v>
      </c>
      <c r="R157" s="69"/>
      <c r="S157" s="19" t="s">
        <v>5210</v>
      </c>
      <c r="T157" t="s">
        <v>5211</v>
      </c>
      <c r="U157" t="s">
        <v>5212</v>
      </c>
      <c r="V157" t="s">
        <v>5213</v>
      </c>
      <c r="W157" s="44" t="s">
        <v>5214</v>
      </c>
      <c r="X157" s="69"/>
      <c r="Y157" s="19" t="s">
        <v>5210</v>
      </c>
      <c r="Z157" t="s">
        <v>5211</v>
      </c>
      <c r="AA157" t="s">
        <v>5212</v>
      </c>
      <c r="AB157" t="s">
        <v>5213</v>
      </c>
      <c r="AC157" s="44" t="s">
        <v>5214</v>
      </c>
      <c r="AD157" s="69"/>
    </row>
    <row r="158" spans="1:30" ht="15.75" thickBot="1" x14ac:dyDescent="0.3">
      <c r="A158" s="70" t="s">
        <v>5216</v>
      </c>
      <c r="B158" s="50">
        <v>179460709888</v>
      </c>
      <c r="C158" s="50">
        <v>1</v>
      </c>
      <c r="D158" s="50">
        <v>0</v>
      </c>
      <c r="E158" s="51">
        <v>8.9146000000000001</v>
      </c>
      <c r="F158" s="69"/>
      <c r="G158" s="70" t="s">
        <v>5216</v>
      </c>
      <c r="H158" s="50">
        <v>71618651136</v>
      </c>
      <c r="I158" s="50">
        <v>1</v>
      </c>
      <c r="J158" s="50">
        <v>0</v>
      </c>
      <c r="K158" s="51">
        <v>6.0458999999999996</v>
      </c>
      <c r="L158" s="69"/>
      <c r="M158" s="70" t="s">
        <v>5216</v>
      </c>
      <c r="N158" s="50">
        <v>82773755392</v>
      </c>
      <c r="O158" s="50">
        <v>1.1557999999999999</v>
      </c>
      <c r="P158" s="50">
        <v>0</v>
      </c>
      <c r="Q158" s="51">
        <v>6.7595000000000001</v>
      </c>
      <c r="R158" s="69"/>
      <c r="S158" s="70" t="s">
        <v>5216</v>
      </c>
      <c r="T158" s="50">
        <v>108876795904</v>
      </c>
      <c r="U158" s="50">
        <v>1</v>
      </c>
      <c r="V158" s="50">
        <v>0</v>
      </c>
      <c r="W158" s="51">
        <v>8.4383999999999997</v>
      </c>
      <c r="X158" s="69"/>
      <c r="Y158" s="70" t="s">
        <v>5215</v>
      </c>
      <c r="Z158" s="50">
        <v>90192286720</v>
      </c>
      <c r="AA158" s="50">
        <v>0.82840000000000003</v>
      </c>
      <c r="AB158" s="50">
        <v>0</v>
      </c>
      <c r="AC158" s="51">
        <v>7.9836</v>
      </c>
      <c r="AD158" s="69"/>
    </row>
    <row r="159" spans="1:30" x14ac:dyDescent="0.25">
      <c r="A159" s="82" t="s">
        <v>5218</v>
      </c>
      <c r="B159" s="83"/>
      <c r="C159" s="83"/>
      <c r="D159" s="83"/>
      <c r="E159" s="84"/>
      <c r="F159" s="69"/>
      <c r="G159" s="82" t="s">
        <v>5218</v>
      </c>
      <c r="H159" s="83"/>
      <c r="I159" s="83"/>
      <c r="J159" s="83"/>
      <c r="K159" s="84"/>
      <c r="L159" s="69"/>
      <c r="M159" s="82" t="s">
        <v>5218</v>
      </c>
      <c r="N159" s="83"/>
      <c r="O159" s="83"/>
      <c r="P159" s="83"/>
      <c r="Q159" s="84"/>
      <c r="R159" s="69"/>
      <c r="S159" s="82" t="s">
        <v>5218</v>
      </c>
      <c r="T159" s="83"/>
      <c r="U159" s="83"/>
      <c r="V159" s="83"/>
      <c r="W159" s="84"/>
      <c r="X159" s="69"/>
      <c r="Y159" s="82" t="s">
        <v>5218</v>
      </c>
      <c r="Z159" s="83"/>
      <c r="AA159" s="83"/>
      <c r="AB159" s="83"/>
      <c r="AC159" s="84"/>
      <c r="AD159" s="69"/>
    </row>
    <row r="160" spans="1:30" x14ac:dyDescent="0.25">
      <c r="A160" s="19" t="s">
        <v>5210</v>
      </c>
      <c r="B160" t="s">
        <v>5211</v>
      </c>
      <c r="C160" t="s">
        <v>5212</v>
      </c>
      <c r="D160" t="s">
        <v>5213</v>
      </c>
      <c r="E160" s="44" t="s">
        <v>5214</v>
      </c>
      <c r="F160" s="69"/>
      <c r="G160" s="19" t="s">
        <v>5210</v>
      </c>
      <c r="H160" t="s">
        <v>5211</v>
      </c>
      <c r="I160" t="s">
        <v>5212</v>
      </c>
      <c r="J160" t="s">
        <v>5213</v>
      </c>
      <c r="K160" s="44" t="s">
        <v>5214</v>
      </c>
      <c r="L160" s="69"/>
      <c r="M160" s="19" t="s">
        <v>5210</v>
      </c>
      <c r="N160" t="s">
        <v>5211</v>
      </c>
      <c r="O160" t="s">
        <v>5212</v>
      </c>
      <c r="P160" t="s">
        <v>5213</v>
      </c>
      <c r="Q160" s="44" t="s">
        <v>5214</v>
      </c>
      <c r="R160" s="69"/>
      <c r="S160" s="19" t="s">
        <v>5210</v>
      </c>
      <c r="T160" t="s">
        <v>5211</v>
      </c>
      <c r="U160" t="s">
        <v>5212</v>
      </c>
      <c r="V160" t="s">
        <v>5213</v>
      </c>
      <c r="W160" s="44" t="s">
        <v>5214</v>
      </c>
      <c r="X160" s="69"/>
      <c r="Y160" s="19" t="s">
        <v>5210</v>
      </c>
      <c r="Z160" t="s">
        <v>5211</v>
      </c>
      <c r="AA160" t="s">
        <v>5212</v>
      </c>
      <c r="AB160" t="s">
        <v>5213</v>
      </c>
      <c r="AC160" s="44" t="s">
        <v>5214</v>
      </c>
      <c r="AD160" s="69"/>
    </row>
    <row r="161" spans="1:30" ht="15.75" thickBot="1" x14ac:dyDescent="0.3">
      <c r="A161" s="70" t="s">
        <v>5216</v>
      </c>
      <c r="B161" s="50">
        <v>82297220096</v>
      </c>
      <c r="C161" s="50">
        <v>1</v>
      </c>
      <c r="D161" s="50">
        <v>0</v>
      </c>
      <c r="E161" s="51">
        <v>8.9072999999999993</v>
      </c>
      <c r="F161" s="69"/>
      <c r="G161" s="70" t="s">
        <v>5216</v>
      </c>
      <c r="H161" s="50">
        <v>17418487808</v>
      </c>
      <c r="I161" s="50">
        <v>1</v>
      </c>
      <c r="J161" s="50">
        <v>0</v>
      </c>
      <c r="K161" s="51">
        <v>6.0624000000000002</v>
      </c>
      <c r="L161" s="69"/>
      <c r="M161" s="70" t="s">
        <v>5216</v>
      </c>
      <c r="N161" s="50">
        <v>30955295744</v>
      </c>
      <c r="O161" s="50">
        <v>1.7771999999999999</v>
      </c>
      <c r="P161" s="50">
        <v>0</v>
      </c>
      <c r="Q161" s="51">
        <v>6.7465000000000002</v>
      </c>
      <c r="R161" s="69"/>
      <c r="S161" s="70" t="s">
        <v>5216</v>
      </c>
      <c r="T161" s="50">
        <v>26261518336</v>
      </c>
      <c r="U161" s="50">
        <v>1</v>
      </c>
      <c r="V161" s="50">
        <v>0</v>
      </c>
      <c r="W161" s="51">
        <v>8.4402000000000008</v>
      </c>
      <c r="X161" s="69"/>
      <c r="Y161" s="70" t="s">
        <v>5215</v>
      </c>
      <c r="Z161" s="50">
        <v>39765009408</v>
      </c>
      <c r="AA161" s="50">
        <v>1.5142</v>
      </c>
      <c r="AB161" s="50">
        <v>0</v>
      </c>
      <c r="AC161" s="51">
        <v>7.9710000000000001</v>
      </c>
      <c r="AD161" s="69"/>
    </row>
    <row r="162" spans="1:30" x14ac:dyDescent="0.25">
      <c r="A162" s="82" t="s">
        <v>5219</v>
      </c>
      <c r="B162" s="83"/>
      <c r="C162" s="83"/>
      <c r="D162" s="83"/>
      <c r="E162" s="84"/>
      <c r="F162" s="69"/>
      <c r="G162" s="82" t="s">
        <v>5219</v>
      </c>
      <c r="H162" s="83"/>
      <c r="I162" s="83"/>
      <c r="J162" s="83"/>
      <c r="K162" s="84"/>
      <c r="L162" s="69"/>
      <c r="M162" s="82" t="s">
        <v>5219</v>
      </c>
      <c r="N162" s="83"/>
      <c r="O162" s="83"/>
      <c r="P162" s="83"/>
      <c r="Q162" s="84"/>
      <c r="R162" s="69"/>
      <c r="S162" s="82" t="s">
        <v>5219</v>
      </c>
      <c r="T162" s="83"/>
      <c r="U162" s="83"/>
      <c r="V162" s="83"/>
      <c r="W162" s="84"/>
      <c r="X162" s="69"/>
      <c r="Y162" s="82" t="s">
        <v>5219</v>
      </c>
      <c r="Z162" s="83"/>
      <c r="AA162" s="83"/>
      <c r="AB162" s="83"/>
      <c r="AC162" s="84"/>
      <c r="AD162" s="69"/>
    </row>
    <row r="163" spans="1:30" x14ac:dyDescent="0.25">
      <c r="A163" s="19" t="s">
        <v>5210</v>
      </c>
      <c r="B163" t="s">
        <v>5211</v>
      </c>
      <c r="C163" t="s">
        <v>5212</v>
      </c>
      <c r="D163" t="s">
        <v>5213</v>
      </c>
      <c r="E163" s="44" t="s">
        <v>5214</v>
      </c>
      <c r="F163" s="69"/>
      <c r="G163" s="19" t="s">
        <v>5210</v>
      </c>
      <c r="H163" t="s">
        <v>5211</v>
      </c>
      <c r="I163" t="s">
        <v>5212</v>
      </c>
      <c r="J163" t="s">
        <v>5213</v>
      </c>
      <c r="K163" s="44" t="s">
        <v>5214</v>
      </c>
      <c r="L163" s="69"/>
      <c r="M163" s="19" t="s">
        <v>5210</v>
      </c>
      <c r="N163" t="s">
        <v>5211</v>
      </c>
      <c r="O163" t="s">
        <v>5212</v>
      </c>
      <c r="P163" t="s">
        <v>5213</v>
      </c>
      <c r="Q163" s="44" t="s">
        <v>5214</v>
      </c>
      <c r="R163" s="69"/>
      <c r="S163" s="19" t="s">
        <v>5210</v>
      </c>
      <c r="T163" t="s">
        <v>5211</v>
      </c>
      <c r="U163" t="s">
        <v>5212</v>
      </c>
      <c r="V163" t="s">
        <v>5213</v>
      </c>
      <c r="W163" s="44" t="s">
        <v>5214</v>
      </c>
      <c r="X163" s="69"/>
      <c r="Y163" s="19" t="s">
        <v>5210</v>
      </c>
      <c r="Z163" t="s">
        <v>5211</v>
      </c>
      <c r="AA163" t="s">
        <v>5212</v>
      </c>
      <c r="AB163" t="s">
        <v>5213</v>
      </c>
      <c r="AC163" s="44" t="s">
        <v>5214</v>
      </c>
      <c r="AD163" s="69"/>
    </row>
    <row r="164" spans="1:30" ht="15.75" thickBot="1" x14ac:dyDescent="0.3">
      <c r="A164" s="70" t="s">
        <v>5216</v>
      </c>
      <c r="B164" s="50">
        <v>89228678144</v>
      </c>
      <c r="C164" s="50">
        <v>1</v>
      </c>
      <c r="D164" s="50">
        <v>0</v>
      </c>
      <c r="E164" s="51">
        <v>8.9053000000000004</v>
      </c>
      <c r="F164" s="69"/>
      <c r="G164" s="70" t="s">
        <v>5216</v>
      </c>
      <c r="H164" s="50">
        <v>42705336320</v>
      </c>
      <c r="I164" s="50">
        <v>1</v>
      </c>
      <c r="J164" s="50">
        <v>0</v>
      </c>
      <c r="K164" s="51">
        <v>6.0637999999999996</v>
      </c>
      <c r="L164" s="69"/>
      <c r="M164" s="70" t="s">
        <v>5216</v>
      </c>
      <c r="N164" s="50">
        <v>81041416192</v>
      </c>
      <c r="O164" s="50">
        <v>1.8976999999999999</v>
      </c>
      <c r="P164" s="50">
        <v>0</v>
      </c>
      <c r="Q164" s="51">
        <v>6.7415000000000003</v>
      </c>
      <c r="R164" s="69"/>
      <c r="S164" s="70" t="s">
        <v>5216</v>
      </c>
      <c r="T164" s="50">
        <v>46459283456</v>
      </c>
      <c r="U164" s="50">
        <v>1</v>
      </c>
      <c r="V164" s="50">
        <v>0</v>
      </c>
      <c r="W164" s="51">
        <v>8.4400999999999993</v>
      </c>
      <c r="X164" s="69"/>
      <c r="Y164" s="70" t="s">
        <v>5215</v>
      </c>
      <c r="Z164" s="50">
        <v>54733227008</v>
      </c>
      <c r="AA164" s="50">
        <v>1.1780999999999999</v>
      </c>
      <c r="AB164" s="50">
        <v>0</v>
      </c>
      <c r="AC164" s="51">
        <v>7.9730999999999996</v>
      </c>
      <c r="AD164" s="69"/>
    </row>
    <row r="165" spans="1:30" ht="15.75" thickBot="1" x14ac:dyDescent="0.3">
      <c r="D165" s="71" t="s">
        <v>5220</v>
      </c>
      <c r="E165" s="72">
        <f>1-((B161/B155)/(B164/B158))</f>
        <v>0.15840822797814758</v>
      </c>
      <c r="F165" s="69"/>
      <c r="J165" s="71" t="s">
        <v>5220</v>
      </c>
      <c r="K165" s="72">
        <f>1-((H161/H155)/(H164/H158))</f>
        <v>0.53910990409941095</v>
      </c>
      <c r="L165" s="69"/>
      <c r="P165" s="71" t="s">
        <v>5220</v>
      </c>
      <c r="Q165" s="72">
        <f>1-((N161/N155)/(N164/N158))</f>
        <v>0.50435773007399232</v>
      </c>
      <c r="R165" s="69"/>
      <c r="V165" s="71" t="s">
        <v>5220</v>
      </c>
      <c r="W165" s="72">
        <f>1-((T161/T155)/(T164/T158))</f>
        <v>0.34380315183402577</v>
      </c>
      <c r="X165" s="69"/>
      <c r="AB165" s="71" t="s">
        <v>5220</v>
      </c>
      <c r="AC165" s="72">
        <f>1-((Z161/Z155)/(Z164/Z158))</f>
        <v>0.32748108101286555</v>
      </c>
      <c r="AD165" s="69"/>
    </row>
    <row r="166" spans="1:30" ht="15.75" thickTop="1" x14ac:dyDescent="0.25">
      <c r="F166" s="69"/>
      <c r="L166" s="69"/>
      <c r="R166" s="69"/>
      <c r="X166" s="69"/>
      <c r="AD166" s="69"/>
    </row>
    <row r="167" spans="1:30" ht="15.75" thickBot="1" x14ac:dyDescent="0.3">
      <c r="A167" t="s">
        <v>5221</v>
      </c>
      <c r="F167" s="69"/>
      <c r="G167" t="s">
        <v>5221</v>
      </c>
      <c r="L167" s="69"/>
      <c r="M167" t="s">
        <v>5221</v>
      </c>
      <c r="R167" s="69"/>
      <c r="S167" t="s">
        <v>5221</v>
      </c>
      <c r="X167" s="69"/>
      <c r="Y167" t="s">
        <v>5221</v>
      </c>
      <c r="AD167" s="69"/>
    </row>
    <row r="168" spans="1:30" x14ac:dyDescent="0.25">
      <c r="A168" s="82" t="s">
        <v>5222</v>
      </c>
      <c r="B168" s="83"/>
      <c r="C168" s="83"/>
      <c r="D168" s="83"/>
      <c r="E168" s="84"/>
      <c r="F168" s="69"/>
      <c r="G168" s="82" t="s">
        <v>5222</v>
      </c>
      <c r="H168" s="83"/>
      <c r="I168" s="83"/>
      <c r="J168" s="83"/>
      <c r="K168" s="84"/>
      <c r="L168" s="69"/>
      <c r="M168" s="82" t="s">
        <v>5222</v>
      </c>
      <c r="N168" s="83"/>
      <c r="O168" s="83"/>
      <c r="P168" s="83"/>
      <c r="Q168" s="84"/>
      <c r="R168" s="69"/>
      <c r="S168" s="82" t="s">
        <v>5222</v>
      </c>
      <c r="T168" s="83"/>
      <c r="U168" s="83"/>
      <c r="V168" s="83"/>
      <c r="W168" s="84"/>
      <c r="X168" s="69"/>
      <c r="Y168" s="82" t="s">
        <v>5222</v>
      </c>
      <c r="Z168" s="83"/>
      <c r="AA168" s="83"/>
      <c r="AB168" s="83"/>
      <c r="AC168" s="84"/>
      <c r="AD168" s="69"/>
    </row>
    <row r="169" spans="1:30" x14ac:dyDescent="0.25">
      <c r="A169" s="19" t="s">
        <v>5223</v>
      </c>
      <c r="B169" t="s">
        <v>5214</v>
      </c>
      <c r="C169" t="s">
        <v>5224</v>
      </c>
      <c r="D169" t="s">
        <v>5225</v>
      </c>
      <c r="E169" s="44"/>
      <c r="F169" s="69"/>
      <c r="G169" s="19" t="s">
        <v>5223</v>
      </c>
      <c r="H169" t="s">
        <v>5214</v>
      </c>
      <c r="I169" t="s">
        <v>5224</v>
      </c>
      <c r="J169" t="s">
        <v>5225</v>
      </c>
      <c r="K169" s="44"/>
      <c r="L169" s="69"/>
      <c r="M169" s="19" t="s">
        <v>5223</v>
      </c>
      <c r="N169" t="s">
        <v>5214</v>
      </c>
      <c r="O169" t="s">
        <v>5224</v>
      </c>
      <c r="P169" t="s">
        <v>5225</v>
      </c>
      <c r="Q169" s="44"/>
      <c r="R169" s="69"/>
      <c r="S169" s="19" t="s">
        <v>5223</v>
      </c>
      <c r="T169" t="s">
        <v>5214</v>
      </c>
      <c r="U169" t="s">
        <v>5224</v>
      </c>
      <c r="V169" t="s">
        <v>5225</v>
      </c>
      <c r="W169" s="44"/>
      <c r="X169" s="69"/>
      <c r="Y169" s="19" t="s">
        <v>5223</v>
      </c>
      <c r="Z169" t="s">
        <v>5214</v>
      </c>
      <c r="AA169" t="s">
        <v>5224</v>
      </c>
      <c r="AB169" t="s">
        <v>5225</v>
      </c>
      <c r="AC169" s="44"/>
      <c r="AD169" s="69"/>
    </row>
    <row r="170" spans="1:30" ht="15.75" thickBot="1" x14ac:dyDescent="0.3">
      <c r="A170" s="70">
        <v>1</v>
      </c>
      <c r="B170" s="50">
        <v>8.9189000000000007</v>
      </c>
      <c r="C170" s="50">
        <v>-557029248</v>
      </c>
      <c r="D170" s="50"/>
      <c r="E170" s="51"/>
      <c r="F170" s="69"/>
      <c r="G170" s="70">
        <v>1</v>
      </c>
      <c r="H170" s="50">
        <v>6.0499000000000001</v>
      </c>
      <c r="I170" s="50">
        <v>-123402240</v>
      </c>
      <c r="J170" s="50"/>
      <c r="K170" s="51"/>
      <c r="L170" s="69"/>
      <c r="M170" s="70">
        <v>1</v>
      </c>
      <c r="N170" s="50">
        <v>6.7576999999999998</v>
      </c>
      <c r="O170" s="50">
        <v>-106624320</v>
      </c>
      <c r="P170" s="50"/>
      <c r="Q170" s="51"/>
      <c r="R170" s="69"/>
      <c r="S170" s="70">
        <v>1</v>
      </c>
      <c r="T170" s="50">
        <v>8.4461999999999993</v>
      </c>
      <c r="U170" s="50">
        <v>-189975936</v>
      </c>
      <c r="V170" s="50"/>
      <c r="W170" s="51"/>
      <c r="X170" s="69"/>
      <c r="Y170" s="70">
        <v>2</v>
      </c>
      <c r="Z170" s="50">
        <v>7.9786999999999999</v>
      </c>
      <c r="AA170" s="50">
        <v>-145184512</v>
      </c>
      <c r="AB170" s="50"/>
      <c r="AC170" s="51"/>
      <c r="AD170" s="69"/>
    </row>
    <row r="171" spans="1:30" x14ac:dyDescent="0.25">
      <c r="A171" s="85" t="s">
        <v>5226</v>
      </c>
      <c r="B171" s="86"/>
      <c r="C171" s="86"/>
      <c r="D171" s="86"/>
      <c r="E171" s="87"/>
      <c r="F171" s="69"/>
      <c r="G171" s="85" t="s">
        <v>5226</v>
      </c>
      <c r="H171" s="86"/>
      <c r="I171" s="86"/>
      <c r="J171" s="86"/>
      <c r="K171" s="87"/>
      <c r="L171" s="69"/>
      <c r="M171" s="85" t="s">
        <v>5226</v>
      </c>
      <c r="N171" s="86"/>
      <c r="O171" s="86"/>
      <c r="P171" s="86"/>
      <c r="Q171" s="87"/>
      <c r="R171" s="69"/>
      <c r="S171" s="85" t="s">
        <v>5226</v>
      </c>
      <c r="T171" s="86"/>
      <c r="U171" s="86"/>
      <c r="V171" s="86"/>
      <c r="W171" s="87"/>
      <c r="X171" s="69"/>
      <c r="Y171" s="85" t="s">
        <v>5226</v>
      </c>
      <c r="Z171" s="86"/>
      <c r="AA171" s="86"/>
      <c r="AB171" s="86"/>
      <c r="AC171" s="87"/>
      <c r="AD171" s="69"/>
    </row>
    <row r="172" spans="1:30" x14ac:dyDescent="0.25">
      <c r="A172" s="19" t="s">
        <v>5223</v>
      </c>
      <c r="B172" t="s">
        <v>5214</v>
      </c>
      <c r="C172" t="s">
        <v>5224</v>
      </c>
      <c r="D172" t="s">
        <v>5225</v>
      </c>
      <c r="E172" s="44"/>
      <c r="F172" s="69"/>
      <c r="G172" s="19" t="s">
        <v>5223</v>
      </c>
      <c r="H172" t="s">
        <v>5214</v>
      </c>
      <c r="I172" t="s">
        <v>5224</v>
      </c>
      <c r="J172" t="s">
        <v>5225</v>
      </c>
      <c r="K172" s="44"/>
      <c r="L172" s="69"/>
      <c r="M172" s="19" t="s">
        <v>5223</v>
      </c>
      <c r="N172" t="s">
        <v>5214</v>
      </c>
      <c r="O172" t="s">
        <v>5224</v>
      </c>
      <c r="P172" t="s">
        <v>5225</v>
      </c>
      <c r="Q172" s="44"/>
      <c r="R172" s="69"/>
      <c r="S172" s="19" t="s">
        <v>5223</v>
      </c>
      <c r="T172" t="s">
        <v>5214</v>
      </c>
      <c r="U172" t="s">
        <v>5224</v>
      </c>
      <c r="V172" t="s">
        <v>5225</v>
      </c>
      <c r="W172" s="44"/>
      <c r="X172" s="69"/>
      <c r="Y172" s="19" t="s">
        <v>5223</v>
      </c>
      <c r="Z172" t="s">
        <v>5214</v>
      </c>
      <c r="AA172" t="s">
        <v>5224</v>
      </c>
      <c r="AB172" t="s">
        <v>5225</v>
      </c>
      <c r="AC172" s="44"/>
      <c r="AD172" s="69"/>
    </row>
    <row r="173" spans="1:30" ht="15.75" thickBot="1" x14ac:dyDescent="0.3">
      <c r="A173" s="70">
        <v>1</v>
      </c>
      <c r="B173" s="50">
        <v>8.9010999999999996</v>
      </c>
      <c r="C173" s="50">
        <v>141518848</v>
      </c>
      <c r="D173" s="50"/>
      <c r="E173" s="51"/>
      <c r="F173" s="69"/>
      <c r="G173" s="70">
        <v>1</v>
      </c>
      <c r="H173" s="50">
        <v>6.0681000000000003</v>
      </c>
      <c r="I173" s="50">
        <v>99598336</v>
      </c>
      <c r="J173" s="50"/>
      <c r="K173" s="51"/>
      <c r="L173" s="69"/>
      <c r="M173" s="70">
        <v>1</v>
      </c>
      <c r="N173" s="50">
        <v>6.7375999999999996</v>
      </c>
      <c r="O173" s="50">
        <v>199696384</v>
      </c>
      <c r="P173" s="50"/>
      <c r="Q173" s="51"/>
      <c r="R173" s="69"/>
      <c r="S173" s="70">
        <v>1</v>
      </c>
      <c r="T173" s="50">
        <v>8.4490999999999996</v>
      </c>
      <c r="U173" s="50">
        <v>66835456</v>
      </c>
      <c r="V173" s="50"/>
      <c r="W173" s="51"/>
      <c r="X173" s="69"/>
      <c r="Y173" s="70">
        <v>2</v>
      </c>
      <c r="Z173" s="50">
        <v>7.9759000000000002</v>
      </c>
      <c r="AA173" s="50">
        <v>115707392</v>
      </c>
      <c r="AB173" s="50"/>
      <c r="AC173" s="51"/>
      <c r="AD173" s="69"/>
    </row>
    <row r="174" spans="1:30" ht="15.75" thickBot="1" x14ac:dyDescent="0.3">
      <c r="D174" s="71" t="s">
        <v>5220</v>
      </c>
      <c r="E174" s="73">
        <f>ABS((C173-(C170))/C170)</f>
        <v>1.254059995068697</v>
      </c>
      <c r="F174" s="69"/>
      <c r="J174" s="71" t="s">
        <v>5220</v>
      </c>
      <c r="K174" s="73">
        <f>ABS((I173-(I170))/I170)</f>
        <v>1.8071031449672226</v>
      </c>
      <c r="L174" s="69"/>
      <c r="P174" s="71" t="s">
        <v>5220</v>
      </c>
      <c r="Q174" s="73">
        <f>ABS((O173-(O170))/O170)</f>
        <v>2.8728971401646453</v>
      </c>
      <c r="R174" s="69"/>
      <c r="V174" s="71" t="s">
        <v>5220</v>
      </c>
      <c r="W174" s="73">
        <f>ABS((U173-(U170))/U170)</f>
        <v>1.3518101155716902</v>
      </c>
      <c r="X174" s="69"/>
      <c r="AB174" s="71" t="s">
        <v>5220</v>
      </c>
      <c r="AC174" s="73">
        <f>ABS((AA173-(AA170))/AA170)</f>
        <v>1.7969678749204323</v>
      </c>
      <c r="AD174" s="69"/>
    </row>
    <row r="175" spans="1:30" ht="16.5" thickTop="1" thickBot="1" x14ac:dyDescent="0.3"/>
    <row r="176" spans="1:30" s="68" customFormat="1" ht="15.75" thickBot="1" x14ac:dyDescent="0.3">
      <c r="A176" s="67" t="s">
        <v>3801</v>
      </c>
      <c r="B176" s="68">
        <f>VLOOKUP(A176,[1]Sheet1!B:C,2,0)</f>
        <v>5.61</v>
      </c>
      <c r="G176" s="68" t="s">
        <v>3807</v>
      </c>
      <c r="H176" s="68">
        <f>VLOOKUP(G176,[1]Sheet1!B:C,2,0)</f>
        <v>7.57</v>
      </c>
      <c r="M176" s="68" t="s">
        <v>3835</v>
      </c>
      <c r="N176" s="68">
        <f>VLOOKUP(M176,[1]Sheet1!B:C,2,0)</f>
        <v>8.07</v>
      </c>
      <c r="S176" s="68" t="s">
        <v>3863</v>
      </c>
      <c r="T176" s="68">
        <f>VLOOKUP(S176,[1]Sheet1!B:C,2,0)</f>
        <v>7.83</v>
      </c>
      <c r="Y176" s="68" t="s">
        <v>3919</v>
      </c>
      <c r="Z176" s="68">
        <f>VLOOKUP(Y176,[1]Sheet1!B:C,2,0)</f>
        <v>8.36</v>
      </c>
    </row>
    <row r="177" spans="1:30" ht="15.75" thickBot="1" x14ac:dyDescent="0.3">
      <c r="A177" t="s">
        <v>4991</v>
      </c>
      <c r="F177" s="69"/>
      <c r="G177" t="s">
        <v>4991</v>
      </c>
      <c r="L177" s="69"/>
      <c r="M177" t="s">
        <v>4991</v>
      </c>
      <c r="R177" s="69"/>
      <c r="S177" t="s">
        <v>4991</v>
      </c>
      <c r="X177" s="69"/>
      <c r="Y177" t="s">
        <v>4991</v>
      </c>
      <c r="AD177" s="69"/>
    </row>
    <row r="178" spans="1:30" x14ac:dyDescent="0.25">
      <c r="A178" s="82" t="s">
        <v>5209</v>
      </c>
      <c r="B178" s="83"/>
      <c r="C178" s="83"/>
      <c r="D178" s="83"/>
      <c r="E178" s="84"/>
      <c r="F178" s="69"/>
      <c r="G178" s="82" t="s">
        <v>5209</v>
      </c>
      <c r="H178" s="83"/>
      <c r="I178" s="83"/>
      <c r="J178" s="83"/>
      <c r="K178" s="84"/>
      <c r="L178" s="69"/>
      <c r="M178" s="82" t="s">
        <v>5209</v>
      </c>
      <c r="N178" s="83"/>
      <c r="O178" s="83"/>
      <c r="P178" s="83"/>
      <c r="Q178" s="84"/>
      <c r="R178" s="69"/>
      <c r="S178" s="82" t="s">
        <v>5209</v>
      </c>
      <c r="T178" s="83"/>
      <c r="U178" s="83"/>
      <c r="V178" s="83"/>
      <c r="W178" s="84"/>
      <c r="X178" s="69"/>
      <c r="Y178" s="82" t="s">
        <v>5209</v>
      </c>
      <c r="Z178" s="83"/>
      <c r="AA178" s="83"/>
      <c r="AB178" s="83"/>
      <c r="AC178" s="84"/>
      <c r="AD178" s="69"/>
    </row>
    <row r="179" spans="1:30" x14ac:dyDescent="0.25">
      <c r="A179" s="19" t="s">
        <v>5210</v>
      </c>
      <c r="B179" t="s">
        <v>5211</v>
      </c>
      <c r="C179" t="s">
        <v>5212</v>
      </c>
      <c r="D179" t="s">
        <v>5213</v>
      </c>
      <c r="E179" s="44" t="s">
        <v>5214</v>
      </c>
      <c r="F179" s="69"/>
      <c r="G179" s="19" t="s">
        <v>5210</v>
      </c>
      <c r="H179" t="s">
        <v>5211</v>
      </c>
      <c r="I179" t="s">
        <v>5212</v>
      </c>
      <c r="J179" t="s">
        <v>5213</v>
      </c>
      <c r="K179" s="44" t="s">
        <v>5214</v>
      </c>
      <c r="L179" s="69"/>
      <c r="M179" s="19" t="s">
        <v>5210</v>
      </c>
      <c r="N179" t="s">
        <v>5211</v>
      </c>
      <c r="O179" t="s">
        <v>5212</v>
      </c>
      <c r="P179" t="s">
        <v>5213</v>
      </c>
      <c r="Q179" s="44" t="s">
        <v>5214</v>
      </c>
      <c r="R179" s="69"/>
      <c r="S179" s="19" t="s">
        <v>5210</v>
      </c>
      <c r="T179" t="s">
        <v>5211</v>
      </c>
      <c r="U179" t="s">
        <v>5212</v>
      </c>
      <c r="V179" t="s">
        <v>5213</v>
      </c>
      <c r="W179" s="44" t="s">
        <v>5214</v>
      </c>
      <c r="X179" s="69"/>
      <c r="Y179" s="19" t="s">
        <v>5210</v>
      </c>
      <c r="Z179" t="s">
        <v>5211</v>
      </c>
      <c r="AA179" t="s">
        <v>5212</v>
      </c>
      <c r="AB179" t="s">
        <v>5213</v>
      </c>
      <c r="AC179" s="44" t="s">
        <v>5214</v>
      </c>
      <c r="AD179" s="69"/>
    </row>
    <row r="180" spans="1:30" ht="15.75" thickBot="1" x14ac:dyDescent="0.3">
      <c r="A180" s="70" t="s">
        <v>5227</v>
      </c>
      <c r="B180" s="50">
        <v>155502298112</v>
      </c>
      <c r="C180" s="50">
        <v>151857713</v>
      </c>
      <c r="D180" s="50">
        <v>0</v>
      </c>
      <c r="E180" s="51">
        <v>5.6125999999999996</v>
      </c>
      <c r="F180" s="69"/>
      <c r="G180" s="70" t="s">
        <v>5215</v>
      </c>
      <c r="H180" s="50">
        <v>290085719040</v>
      </c>
      <c r="I180" s="50">
        <v>283286835</v>
      </c>
      <c r="J180" s="50">
        <v>0</v>
      </c>
      <c r="K180" s="51">
        <v>7.5738000000000003</v>
      </c>
      <c r="L180" s="69"/>
      <c r="M180" s="70" t="s">
        <v>5216</v>
      </c>
      <c r="N180" s="50">
        <v>115698269184</v>
      </c>
      <c r="O180" s="50">
        <v>1</v>
      </c>
      <c r="P180" s="50">
        <v>0</v>
      </c>
      <c r="Q180" s="51">
        <v>8.0736000000000008</v>
      </c>
      <c r="R180" s="69"/>
      <c r="S180" s="70" t="s">
        <v>5216</v>
      </c>
      <c r="T180" s="50">
        <v>169131429888</v>
      </c>
      <c r="U180" s="50">
        <v>1</v>
      </c>
      <c r="V180" s="50">
        <v>0</v>
      </c>
      <c r="W180" s="51">
        <v>7.8281000000000001</v>
      </c>
      <c r="X180" s="69"/>
      <c r="Y180" s="70" t="s">
        <v>5216</v>
      </c>
      <c r="Z180" s="50">
        <v>87344586240</v>
      </c>
      <c r="AA180" s="50">
        <v>1</v>
      </c>
      <c r="AB180" s="50">
        <v>0</v>
      </c>
      <c r="AC180" s="51">
        <v>8.3696999999999999</v>
      </c>
      <c r="AD180" s="69"/>
    </row>
    <row r="181" spans="1:30" x14ac:dyDescent="0.25">
      <c r="A181" s="82" t="s">
        <v>5217</v>
      </c>
      <c r="B181" s="83"/>
      <c r="C181" s="83"/>
      <c r="D181" s="83"/>
      <c r="E181" s="84"/>
      <c r="F181" s="69"/>
      <c r="G181" s="82" t="s">
        <v>5217</v>
      </c>
      <c r="H181" s="83"/>
      <c r="I181" s="83"/>
      <c r="J181" s="83"/>
      <c r="K181" s="84"/>
      <c r="L181" s="69"/>
      <c r="M181" s="82" t="s">
        <v>5217</v>
      </c>
      <c r="N181" s="83"/>
      <c r="O181" s="83"/>
      <c r="P181" s="83"/>
      <c r="Q181" s="84"/>
      <c r="R181" s="69"/>
      <c r="S181" s="82" t="s">
        <v>5217</v>
      </c>
      <c r="T181" s="83"/>
      <c r="U181" s="83"/>
      <c r="V181" s="83"/>
      <c r="W181" s="84"/>
      <c r="X181" s="69"/>
      <c r="Y181" s="82" t="s">
        <v>5217</v>
      </c>
      <c r="Z181" s="83"/>
      <c r="AA181" s="83"/>
      <c r="AB181" s="83"/>
      <c r="AC181" s="84"/>
      <c r="AD181" s="69"/>
    </row>
    <row r="182" spans="1:30" x14ac:dyDescent="0.25">
      <c r="A182" s="19" t="s">
        <v>5210</v>
      </c>
      <c r="B182" t="s">
        <v>5211</v>
      </c>
      <c r="C182" t="s">
        <v>5212</v>
      </c>
      <c r="D182" t="s">
        <v>5213</v>
      </c>
      <c r="E182" s="44" t="s">
        <v>5214</v>
      </c>
      <c r="F182" s="69"/>
      <c r="G182" s="19" t="s">
        <v>5210</v>
      </c>
      <c r="H182" t="s">
        <v>5211</v>
      </c>
      <c r="I182" t="s">
        <v>5212</v>
      </c>
      <c r="J182" t="s">
        <v>5213</v>
      </c>
      <c r="K182" s="44" t="s">
        <v>5214</v>
      </c>
      <c r="L182" s="69"/>
      <c r="M182" s="19" t="s">
        <v>5210</v>
      </c>
      <c r="N182" t="s">
        <v>5211</v>
      </c>
      <c r="O182" t="s">
        <v>5212</v>
      </c>
      <c r="P182" t="s">
        <v>5213</v>
      </c>
      <c r="Q182" s="44" t="s">
        <v>5214</v>
      </c>
      <c r="R182" s="69"/>
      <c r="S182" s="19" t="s">
        <v>5210</v>
      </c>
      <c r="T182" t="s">
        <v>5211</v>
      </c>
      <c r="U182" t="s">
        <v>5212</v>
      </c>
      <c r="V182" t="s">
        <v>5213</v>
      </c>
      <c r="W182" s="44" t="s">
        <v>5214</v>
      </c>
      <c r="X182" s="69"/>
      <c r="Y182" s="19" t="s">
        <v>5210</v>
      </c>
      <c r="Z182" t="s">
        <v>5211</v>
      </c>
      <c r="AA182" t="s">
        <v>5212</v>
      </c>
      <c r="AB182" t="s">
        <v>5213</v>
      </c>
      <c r="AC182" s="44" t="s">
        <v>5214</v>
      </c>
      <c r="AD182" s="69"/>
    </row>
    <row r="183" spans="1:30" ht="15.75" thickBot="1" x14ac:dyDescent="0.3">
      <c r="A183" s="70" t="s">
        <v>5227</v>
      </c>
      <c r="B183" s="50">
        <v>165009071616</v>
      </c>
      <c r="C183" s="50">
        <v>1.4338</v>
      </c>
      <c r="D183" s="50">
        <v>0</v>
      </c>
      <c r="E183" s="51">
        <v>5.6127000000000002</v>
      </c>
      <c r="F183" s="69"/>
      <c r="G183" s="70" t="s">
        <v>5215</v>
      </c>
      <c r="H183" s="50">
        <v>299466240512</v>
      </c>
      <c r="I183" s="50">
        <v>2.6021999999999998</v>
      </c>
      <c r="J183" s="50">
        <v>0</v>
      </c>
      <c r="K183" s="51">
        <v>7.5724</v>
      </c>
      <c r="L183" s="69"/>
      <c r="M183" s="70" t="s">
        <v>5216</v>
      </c>
      <c r="N183" s="50">
        <v>123027747328</v>
      </c>
      <c r="O183" s="50">
        <v>1</v>
      </c>
      <c r="P183" s="50">
        <v>0</v>
      </c>
      <c r="Q183" s="51">
        <v>8.0752000000000006</v>
      </c>
      <c r="R183" s="69"/>
      <c r="S183" s="70" t="s">
        <v>5216</v>
      </c>
      <c r="T183" s="50">
        <v>183593068032</v>
      </c>
      <c r="U183" s="50">
        <v>1</v>
      </c>
      <c r="V183" s="50">
        <v>0</v>
      </c>
      <c r="W183" s="51">
        <v>7.8247999999999998</v>
      </c>
      <c r="X183" s="69"/>
      <c r="Y183" s="70" t="s">
        <v>5216</v>
      </c>
      <c r="Z183" s="50">
        <v>83011587584</v>
      </c>
      <c r="AA183" s="50">
        <v>1</v>
      </c>
      <c r="AB183" s="50">
        <v>0</v>
      </c>
      <c r="AC183" s="51">
        <v>8.3693000000000008</v>
      </c>
      <c r="AD183" s="69"/>
    </row>
    <row r="184" spans="1:30" x14ac:dyDescent="0.25">
      <c r="A184" s="82" t="s">
        <v>5218</v>
      </c>
      <c r="B184" s="83"/>
      <c r="C184" s="83"/>
      <c r="D184" s="83"/>
      <c r="E184" s="84"/>
      <c r="F184" s="69"/>
      <c r="G184" s="82" t="s">
        <v>5218</v>
      </c>
      <c r="H184" s="83"/>
      <c r="I184" s="83"/>
      <c r="J184" s="83"/>
      <c r="K184" s="84"/>
      <c r="L184" s="69"/>
      <c r="M184" s="82" t="s">
        <v>5218</v>
      </c>
      <c r="N184" s="83"/>
      <c r="O184" s="83"/>
      <c r="P184" s="83"/>
      <c r="Q184" s="84"/>
      <c r="R184" s="69"/>
      <c r="S184" s="82" t="s">
        <v>5218</v>
      </c>
      <c r="T184" s="83"/>
      <c r="U184" s="83"/>
      <c r="V184" s="83"/>
      <c r="W184" s="84"/>
      <c r="X184" s="69"/>
      <c r="Y184" s="82" t="s">
        <v>5218</v>
      </c>
      <c r="Z184" s="83"/>
      <c r="AA184" s="83"/>
      <c r="AB184" s="83"/>
      <c r="AC184" s="84"/>
      <c r="AD184" s="69"/>
    </row>
    <row r="185" spans="1:30" x14ac:dyDescent="0.25">
      <c r="A185" s="19" t="s">
        <v>5210</v>
      </c>
      <c r="B185" t="s">
        <v>5211</v>
      </c>
      <c r="C185" t="s">
        <v>5212</v>
      </c>
      <c r="D185" t="s">
        <v>5213</v>
      </c>
      <c r="E185" s="44" t="s">
        <v>5214</v>
      </c>
      <c r="F185" s="69"/>
      <c r="G185" s="19" t="s">
        <v>5210</v>
      </c>
      <c r="H185" t="s">
        <v>5211</v>
      </c>
      <c r="I185" t="s">
        <v>5212</v>
      </c>
      <c r="J185" t="s">
        <v>5213</v>
      </c>
      <c r="K185" s="44" t="s">
        <v>5214</v>
      </c>
      <c r="L185" s="69"/>
      <c r="M185" s="19" t="s">
        <v>5210</v>
      </c>
      <c r="N185" t="s">
        <v>5211</v>
      </c>
      <c r="O185" t="s">
        <v>5212</v>
      </c>
      <c r="P185" t="s">
        <v>5213</v>
      </c>
      <c r="Q185" s="44" t="s">
        <v>5214</v>
      </c>
      <c r="R185" s="69"/>
      <c r="S185" s="19" t="s">
        <v>5210</v>
      </c>
      <c r="T185" t="s">
        <v>5211</v>
      </c>
      <c r="U185" t="s">
        <v>5212</v>
      </c>
      <c r="V185" t="s">
        <v>5213</v>
      </c>
      <c r="W185" s="44" t="s">
        <v>5214</v>
      </c>
      <c r="X185" s="69"/>
      <c r="Y185" s="19" t="s">
        <v>5210</v>
      </c>
      <c r="Z185" t="s">
        <v>5211</v>
      </c>
      <c r="AA185" t="s">
        <v>5212</v>
      </c>
      <c r="AB185" t="s">
        <v>5213</v>
      </c>
      <c r="AC185" s="44" t="s">
        <v>5214</v>
      </c>
      <c r="AD185" s="69"/>
    </row>
    <row r="186" spans="1:30" ht="15.75" thickBot="1" x14ac:dyDescent="0.3">
      <c r="A186" s="70" t="s">
        <v>5216</v>
      </c>
      <c r="B186" s="50">
        <v>73418353664</v>
      </c>
      <c r="C186" s="50">
        <v>1</v>
      </c>
      <c r="D186" s="50">
        <v>0</v>
      </c>
      <c r="E186" s="51">
        <v>5.6081000000000003</v>
      </c>
      <c r="F186" s="69"/>
      <c r="G186" s="70" t="s">
        <v>5216</v>
      </c>
      <c r="H186" s="50">
        <v>56528565248</v>
      </c>
      <c r="I186" s="50">
        <v>0.77</v>
      </c>
      <c r="J186" s="50">
        <v>0</v>
      </c>
      <c r="K186" s="51">
        <v>7.5494000000000003</v>
      </c>
      <c r="L186" s="69"/>
      <c r="M186" s="70" t="s">
        <v>5216</v>
      </c>
      <c r="N186" s="50">
        <v>20869385216</v>
      </c>
      <c r="O186" s="50">
        <v>1</v>
      </c>
      <c r="P186" s="50">
        <v>0</v>
      </c>
      <c r="Q186" s="51">
        <v>8.0554000000000006</v>
      </c>
      <c r="R186" s="69"/>
      <c r="S186" s="70" t="s">
        <v>5216</v>
      </c>
      <c r="T186" s="50">
        <v>80824413184</v>
      </c>
      <c r="U186" s="50">
        <v>1</v>
      </c>
      <c r="V186" s="50">
        <v>0</v>
      </c>
      <c r="W186" s="51">
        <v>7.8106999999999998</v>
      </c>
      <c r="X186" s="69"/>
      <c r="Y186" s="70" t="s">
        <v>5216</v>
      </c>
      <c r="Z186" s="50">
        <v>39029708800</v>
      </c>
      <c r="AA186" s="50">
        <v>1</v>
      </c>
      <c r="AB186" s="50">
        <v>0</v>
      </c>
      <c r="AC186" s="51">
        <v>8.3587000000000007</v>
      </c>
      <c r="AD186" s="69"/>
    </row>
    <row r="187" spans="1:30" x14ac:dyDescent="0.25">
      <c r="A187" s="82" t="s">
        <v>5219</v>
      </c>
      <c r="B187" s="83"/>
      <c r="C187" s="83"/>
      <c r="D187" s="83"/>
      <c r="E187" s="84"/>
      <c r="F187" s="69"/>
      <c r="G187" s="82" t="s">
        <v>5219</v>
      </c>
      <c r="H187" s="83"/>
      <c r="I187" s="83"/>
      <c r="J187" s="83"/>
      <c r="K187" s="84"/>
      <c r="L187" s="69"/>
      <c r="M187" s="82" t="s">
        <v>5219</v>
      </c>
      <c r="N187" s="83"/>
      <c r="O187" s="83"/>
      <c r="P187" s="83"/>
      <c r="Q187" s="84"/>
      <c r="R187" s="69"/>
      <c r="S187" s="82" t="s">
        <v>5219</v>
      </c>
      <c r="T187" s="83"/>
      <c r="U187" s="83"/>
      <c r="V187" s="83"/>
      <c r="W187" s="84"/>
      <c r="X187" s="69"/>
      <c r="Y187" s="82" t="s">
        <v>5219</v>
      </c>
      <c r="Z187" s="83"/>
      <c r="AA187" s="83"/>
      <c r="AB187" s="83"/>
      <c r="AC187" s="84"/>
      <c r="AD187" s="69"/>
    </row>
    <row r="188" spans="1:30" x14ac:dyDescent="0.25">
      <c r="A188" s="19" t="s">
        <v>5210</v>
      </c>
      <c r="B188" t="s">
        <v>5211</v>
      </c>
      <c r="C188" t="s">
        <v>5212</v>
      </c>
      <c r="D188" t="s">
        <v>5213</v>
      </c>
      <c r="E188" s="44" t="s">
        <v>5214</v>
      </c>
      <c r="F188" s="69"/>
      <c r="G188" s="19" t="s">
        <v>5210</v>
      </c>
      <c r="H188" t="s">
        <v>5211</v>
      </c>
      <c r="I188" t="s">
        <v>5212</v>
      </c>
      <c r="J188" t="s">
        <v>5213</v>
      </c>
      <c r="K188" s="44" t="s">
        <v>5214</v>
      </c>
      <c r="L188" s="69"/>
      <c r="M188" s="19" t="s">
        <v>5210</v>
      </c>
      <c r="N188" t="s">
        <v>5211</v>
      </c>
      <c r="O188" t="s">
        <v>5212</v>
      </c>
      <c r="P188" t="s">
        <v>5213</v>
      </c>
      <c r="Q188" s="44" t="s">
        <v>5214</v>
      </c>
      <c r="R188" s="69"/>
      <c r="S188" s="19" t="s">
        <v>5210</v>
      </c>
      <c r="T188" t="s">
        <v>5211</v>
      </c>
      <c r="U188" t="s">
        <v>5212</v>
      </c>
      <c r="V188" t="s">
        <v>5213</v>
      </c>
      <c r="W188" s="44" t="s">
        <v>5214</v>
      </c>
      <c r="X188" s="69"/>
      <c r="Y188" s="19" t="s">
        <v>5210</v>
      </c>
      <c r="Z188" t="s">
        <v>5211</v>
      </c>
      <c r="AA188" t="s">
        <v>5212</v>
      </c>
      <c r="AB188" t="s">
        <v>5213</v>
      </c>
      <c r="AC188" s="44" t="s">
        <v>5214</v>
      </c>
      <c r="AD188" s="69"/>
    </row>
    <row r="189" spans="1:30" ht="15.75" thickBot="1" x14ac:dyDescent="0.3">
      <c r="A189" s="70" t="s">
        <v>5216</v>
      </c>
      <c r="B189" s="50">
        <v>90394169344</v>
      </c>
      <c r="C189" s="50">
        <v>1</v>
      </c>
      <c r="D189" s="50">
        <v>0</v>
      </c>
      <c r="E189" s="51">
        <v>5.6079999999999997</v>
      </c>
      <c r="F189" s="69"/>
      <c r="G189" s="70" t="s">
        <v>5216</v>
      </c>
      <c r="H189" s="50">
        <v>176056899584</v>
      </c>
      <c r="I189" s="50">
        <v>1.9477</v>
      </c>
      <c r="J189" s="50">
        <v>0</v>
      </c>
      <c r="K189" s="51">
        <v>7.5618999999999996</v>
      </c>
      <c r="L189" s="69"/>
      <c r="M189" s="70" t="s">
        <v>5216</v>
      </c>
      <c r="N189" s="50">
        <v>61764474880</v>
      </c>
      <c r="O189" s="50">
        <v>1</v>
      </c>
      <c r="P189" s="50">
        <v>0</v>
      </c>
      <c r="Q189" s="51">
        <v>8.0578000000000003</v>
      </c>
      <c r="R189" s="69"/>
      <c r="S189" s="70" t="s">
        <v>5216</v>
      </c>
      <c r="T189" s="50">
        <v>97735814144</v>
      </c>
      <c r="U189" s="50">
        <v>1</v>
      </c>
      <c r="V189" s="50">
        <v>0</v>
      </c>
      <c r="W189" s="51">
        <v>7.8127000000000004</v>
      </c>
      <c r="X189" s="69"/>
      <c r="Y189" s="70" t="s">
        <v>5216</v>
      </c>
      <c r="Z189" s="50">
        <v>46880747520</v>
      </c>
      <c r="AA189" s="50">
        <v>1</v>
      </c>
      <c r="AB189" s="50">
        <v>0</v>
      </c>
      <c r="AC189" s="51">
        <v>8.3602000000000007</v>
      </c>
      <c r="AD189" s="69"/>
    </row>
    <row r="190" spans="1:30" ht="15.75" thickBot="1" x14ac:dyDescent="0.3">
      <c r="D190" s="71" t="s">
        <v>5220</v>
      </c>
      <c r="E190" s="72">
        <f>1-((B186/B180)/(B189/B183))</f>
        <v>0.13814296187401598</v>
      </c>
      <c r="F190" s="69"/>
      <c r="J190" s="71" t="s">
        <v>5220</v>
      </c>
      <c r="K190" s="72">
        <f>1-((H186/H180)/(H189/H183))</f>
        <v>0.66853594823637763</v>
      </c>
      <c r="L190" s="69"/>
      <c r="P190" s="71" t="s">
        <v>5220</v>
      </c>
      <c r="Q190" s="72">
        <f>1-((N186/N180)/(N189/N183))</f>
        <v>0.64070836006878018</v>
      </c>
      <c r="R190" s="69"/>
      <c r="V190" s="71" t="s">
        <v>5220</v>
      </c>
      <c r="W190" s="72">
        <f>1-((T186/T180)/(T189/T183))</f>
        <v>0.10232158195368446</v>
      </c>
      <c r="X190" s="69"/>
      <c r="AB190" s="71" t="s">
        <v>5220</v>
      </c>
      <c r="AC190" s="72">
        <f>1-((Z186/Z180)/(Z189/Z183))</f>
        <v>0.20876860534781161</v>
      </c>
      <c r="AD190" s="69"/>
    </row>
    <row r="191" spans="1:30" ht="15.75" thickTop="1" x14ac:dyDescent="0.25">
      <c r="F191" s="69"/>
      <c r="L191" s="69"/>
      <c r="R191" s="69"/>
      <c r="X191" s="69"/>
      <c r="AD191" s="69"/>
    </row>
    <row r="192" spans="1:30" ht="15.75" thickBot="1" x14ac:dyDescent="0.3">
      <c r="A192" t="s">
        <v>5221</v>
      </c>
      <c r="F192" s="69"/>
      <c r="G192" t="s">
        <v>5221</v>
      </c>
      <c r="L192" s="69"/>
      <c r="M192" t="s">
        <v>5221</v>
      </c>
      <c r="R192" s="69"/>
      <c r="S192" t="s">
        <v>5221</v>
      </c>
      <c r="X192" s="69"/>
      <c r="Y192" t="s">
        <v>5221</v>
      </c>
      <c r="AD192" s="69"/>
    </row>
    <row r="193" spans="1:30" x14ac:dyDescent="0.25">
      <c r="A193" s="82" t="s">
        <v>5222</v>
      </c>
      <c r="B193" s="83"/>
      <c r="C193" s="83"/>
      <c r="D193" s="83"/>
      <c r="E193" s="84"/>
      <c r="F193" s="69"/>
      <c r="G193" s="82" t="s">
        <v>5222</v>
      </c>
      <c r="H193" s="83"/>
      <c r="I193" s="83"/>
      <c r="J193" s="83"/>
      <c r="K193" s="84"/>
      <c r="L193" s="69"/>
      <c r="M193" s="82" t="s">
        <v>5222</v>
      </c>
      <c r="N193" s="83"/>
      <c r="O193" s="83"/>
      <c r="P193" s="83"/>
      <c r="Q193" s="84"/>
      <c r="R193" s="69"/>
      <c r="S193" s="82" t="s">
        <v>5222</v>
      </c>
      <c r="T193" s="83"/>
      <c r="U193" s="83"/>
      <c r="V193" s="83"/>
      <c r="W193" s="84"/>
      <c r="X193" s="69"/>
      <c r="Y193" s="82" t="s">
        <v>5222</v>
      </c>
      <c r="Z193" s="83"/>
      <c r="AA193" s="83"/>
      <c r="AB193" s="83"/>
      <c r="AC193" s="84"/>
      <c r="AD193" s="69"/>
    </row>
    <row r="194" spans="1:30" x14ac:dyDescent="0.25">
      <c r="A194" s="19" t="s">
        <v>5223</v>
      </c>
      <c r="B194" t="s">
        <v>5214</v>
      </c>
      <c r="C194" t="s">
        <v>5224</v>
      </c>
      <c r="D194" t="s">
        <v>5225</v>
      </c>
      <c r="E194" s="44"/>
      <c r="F194" s="69"/>
      <c r="G194" s="19" t="s">
        <v>5223</v>
      </c>
      <c r="H194" t="s">
        <v>5214</v>
      </c>
      <c r="I194" t="s">
        <v>5224</v>
      </c>
      <c r="J194" t="s">
        <v>5225</v>
      </c>
      <c r="K194" s="44"/>
      <c r="L194" s="69"/>
      <c r="M194" s="19" t="s">
        <v>5223</v>
      </c>
      <c r="N194" t="s">
        <v>5214</v>
      </c>
      <c r="O194" t="s">
        <v>5224</v>
      </c>
      <c r="P194" t="s">
        <v>5225</v>
      </c>
      <c r="Q194" s="44"/>
      <c r="R194" s="69"/>
      <c r="S194" s="19" t="s">
        <v>5223</v>
      </c>
      <c r="T194" t="s">
        <v>5214</v>
      </c>
      <c r="U194" t="s">
        <v>5224</v>
      </c>
      <c r="V194" t="s">
        <v>5225</v>
      </c>
      <c r="W194" s="44"/>
      <c r="X194" s="69"/>
      <c r="Y194" s="19" t="s">
        <v>5223</v>
      </c>
      <c r="Z194" t="s">
        <v>5214</v>
      </c>
      <c r="AA194" t="s">
        <v>5224</v>
      </c>
      <c r="AB194" t="s">
        <v>5225</v>
      </c>
      <c r="AC194" s="44"/>
      <c r="AD194" s="69"/>
    </row>
    <row r="195" spans="1:30" ht="15.75" thickBot="1" x14ac:dyDescent="0.3">
      <c r="A195" s="70">
        <v>3</v>
      </c>
      <c r="B195" s="50">
        <v>5.6116999999999999</v>
      </c>
      <c r="C195" s="50">
        <v>-484052864</v>
      </c>
      <c r="D195" s="50"/>
      <c r="E195" s="51"/>
      <c r="F195" s="69"/>
      <c r="G195" s="70">
        <v>2</v>
      </c>
      <c r="H195" s="50">
        <v>7.5815999999999999</v>
      </c>
      <c r="I195" s="50">
        <v>-45516160</v>
      </c>
      <c r="J195" s="50"/>
      <c r="K195" s="51"/>
      <c r="L195" s="69"/>
      <c r="M195" s="70">
        <v>1</v>
      </c>
      <c r="N195" s="50">
        <v>8.0762</v>
      </c>
      <c r="O195" s="50">
        <v>-235930240</v>
      </c>
      <c r="P195" s="50"/>
      <c r="Q195" s="51"/>
      <c r="R195" s="69"/>
      <c r="S195" s="70">
        <v>1</v>
      </c>
      <c r="T195" s="50">
        <v>7.8343999999999996</v>
      </c>
      <c r="U195" s="50">
        <v>-208896000</v>
      </c>
      <c r="V195" s="50"/>
      <c r="W195" s="51"/>
      <c r="X195" s="69"/>
      <c r="Y195" s="70">
        <v>1</v>
      </c>
      <c r="Z195" s="50">
        <v>8.3805999999999994</v>
      </c>
      <c r="AA195" s="50">
        <v>-39893056</v>
      </c>
      <c r="AB195" s="50"/>
      <c r="AC195" s="51"/>
      <c r="AD195" s="69"/>
    </row>
    <row r="196" spans="1:30" x14ac:dyDescent="0.25">
      <c r="A196" s="85" t="s">
        <v>5226</v>
      </c>
      <c r="B196" s="86"/>
      <c r="C196" s="86"/>
      <c r="D196" s="86"/>
      <c r="E196" s="87"/>
      <c r="F196" s="69"/>
      <c r="G196" s="85" t="s">
        <v>5226</v>
      </c>
      <c r="H196" s="86"/>
      <c r="I196" s="86"/>
      <c r="J196" s="86"/>
      <c r="K196" s="87"/>
      <c r="L196" s="69"/>
      <c r="M196" s="85" t="s">
        <v>5226</v>
      </c>
      <c r="N196" s="86"/>
      <c r="O196" s="86"/>
      <c r="P196" s="86"/>
      <c r="Q196" s="87"/>
      <c r="R196" s="69"/>
      <c r="S196" s="85" t="s">
        <v>5226</v>
      </c>
      <c r="T196" s="86"/>
      <c r="U196" s="86"/>
      <c r="V196" s="86"/>
      <c r="W196" s="87"/>
      <c r="X196" s="69"/>
      <c r="Y196" s="85" t="s">
        <v>5226</v>
      </c>
      <c r="Z196" s="86"/>
      <c r="AA196" s="86"/>
      <c r="AB196" s="86"/>
      <c r="AC196" s="87"/>
      <c r="AD196" s="69"/>
    </row>
    <row r="197" spans="1:30" x14ac:dyDescent="0.25">
      <c r="A197" s="19" t="s">
        <v>5223</v>
      </c>
      <c r="B197" t="s">
        <v>5214</v>
      </c>
      <c r="C197" t="s">
        <v>5224</v>
      </c>
      <c r="D197" t="s">
        <v>5225</v>
      </c>
      <c r="E197" s="44"/>
      <c r="F197" s="69"/>
      <c r="G197" s="19" t="s">
        <v>5223</v>
      </c>
      <c r="H197" t="s">
        <v>5214</v>
      </c>
      <c r="I197" t="s">
        <v>5224</v>
      </c>
      <c r="J197" t="s">
        <v>5225</v>
      </c>
      <c r="K197" s="44"/>
      <c r="L197" s="69"/>
      <c r="M197" s="19" t="s">
        <v>5223</v>
      </c>
      <c r="N197" t="s">
        <v>5214</v>
      </c>
      <c r="O197" t="s">
        <v>5224</v>
      </c>
      <c r="P197" t="s">
        <v>5225</v>
      </c>
      <c r="Q197" s="44"/>
      <c r="R197" s="69"/>
      <c r="S197" s="19" t="s">
        <v>5223</v>
      </c>
      <c r="T197" t="s">
        <v>5214</v>
      </c>
      <c r="U197" t="s">
        <v>5224</v>
      </c>
      <c r="V197" t="s">
        <v>5225</v>
      </c>
      <c r="W197" s="44"/>
      <c r="X197" s="69"/>
      <c r="Y197" s="19" t="s">
        <v>5223</v>
      </c>
      <c r="Z197" t="s">
        <v>5214</v>
      </c>
      <c r="AA197" t="s">
        <v>5224</v>
      </c>
      <c r="AB197" t="s">
        <v>5225</v>
      </c>
      <c r="AC197" s="44"/>
      <c r="AD197" s="69"/>
    </row>
    <row r="198" spans="1:30" ht="15.75" thickBot="1" x14ac:dyDescent="0.3">
      <c r="A198" s="70">
        <v>1</v>
      </c>
      <c r="B198" s="50">
        <v>5.6101000000000001</v>
      </c>
      <c r="C198" s="50">
        <v>123748352</v>
      </c>
      <c r="D198" s="50"/>
      <c r="E198" s="51"/>
      <c r="F198" s="69"/>
      <c r="G198" s="70">
        <v>1</v>
      </c>
      <c r="H198" s="50">
        <v>7.5553999999999997</v>
      </c>
      <c r="I198" s="50">
        <v>486190592</v>
      </c>
      <c r="J198" s="50"/>
      <c r="K198" s="51"/>
      <c r="L198" s="69"/>
      <c r="M198" s="70">
        <v>1</v>
      </c>
      <c r="N198" s="50">
        <v>8.0595999999999997</v>
      </c>
      <c r="O198" s="50">
        <v>368967168</v>
      </c>
      <c r="P198" s="50"/>
      <c r="Q198" s="51"/>
      <c r="R198" s="69"/>
      <c r="S198" s="70">
        <v>1</v>
      </c>
      <c r="T198" s="50">
        <v>7.8044000000000002</v>
      </c>
      <c r="U198" s="50">
        <v>133094400</v>
      </c>
      <c r="V198" s="50"/>
      <c r="W198" s="51"/>
      <c r="X198" s="69"/>
      <c r="Y198" s="70">
        <v>1</v>
      </c>
      <c r="Z198" s="50">
        <v>8.3735999999999997</v>
      </c>
      <c r="AA198" s="50">
        <v>-16525824</v>
      </c>
      <c r="AB198" s="50"/>
      <c r="AC198" s="51"/>
      <c r="AD198" s="69"/>
    </row>
    <row r="199" spans="1:30" ht="15.75" thickBot="1" x14ac:dyDescent="0.3">
      <c r="D199" s="71" t="s">
        <v>5220</v>
      </c>
      <c r="E199" s="73">
        <f>ABS((C198-(C195))/C195)</f>
        <v>1.2556504902737236</v>
      </c>
      <c r="F199" s="69"/>
      <c r="J199" s="71" t="s">
        <v>5220</v>
      </c>
      <c r="K199" s="73">
        <f>ABS((I198-(I195))/I195)</f>
        <v>11.681713747381149</v>
      </c>
      <c r="L199" s="69"/>
      <c r="P199" s="71" t="s">
        <v>5220</v>
      </c>
      <c r="Q199" s="73">
        <f>ABS((O198-(O195))/O195)</f>
        <v>2.5638824764472754</v>
      </c>
      <c r="R199" s="69"/>
      <c r="V199" s="71" t="s">
        <v>5220</v>
      </c>
      <c r="W199" s="73">
        <f>ABS((U198-(U195))/U195)</f>
        <v>1.6371323529411765</v>
      </c>
      <c r="X199" s="69"/>
      <c r="AB199" s="71" t="s">
        <v>5220</v>
      </c>
      <c r="AC199" s="73">
        <f>ABS((AA198-(AA195))/AA195)</f>
        <v>0.58574685278560756</v>
      </c>
      <c r="AD199" s="69"/>
    </row>
    <row r="200" spans="1:30" ht="16.5" thickTop="1" thickBot="1" x14ac:dyDescent="0.3"/>
    <row r="201" spans="1:30" s="68" customFormat="1" ht="15.75" thickBot="1" x14ac:dyDescent="0.3">
      <c r="A201" s="67" t="s">
        <v>3927</v>
      </c>
      <c r="B201" s="68">
        <f>VLOOKUP(A201,[1]Sheet1!B:C,2,0)</f>
        <v>7.25</v>
      </c>
      <c r="G201" s="68" t="s">
        <v>3957</v>
      </c>
      <c r="H201" s="68">
        <f>VLOOKUP(G201,[1]Sheet1!B:C,2,0)</f>
        <v>7.87</v>
      </c>
      <c r="M201" s="68" t="s">
        <v>3960</v>
      </c>
      <c r="N201" s="68">
        <f>VLOOKUP(M201,[1]Sheet1!B:C,2,0)</f>
        <v>2.81</v>
      </c>
      <c r="S201" s="68" t="s">
        <v>4007</v>
      </c>
      <c r="T201" s="68">
        <f>VLOOKUP(S201,[1]Sheet1!B:C,2,0)</f>
        <v>8.2200000000000006</v>
      </c>
      <c r="Y201" s="68" t="s">
        <v>4017</v>
      </c>
      <c r="Z201" s="68">
        <f>VLOOKUP(Y201,[1]Sheet1!B:C,2,0)</f>
        <v>6.5</v>
      </c>
    </row>
    <row r="202" spans="1:30" ht="15.75" thickBot="1" x14ac:dyDescent="0.3">
      <c r="A202" t="s">
        <v>4991</v>
      </c>
      <c r="F202" s="69"/>
      <c r="G202" t="s">
        <v>4991</v>
      </c>
      <c r="L202" s="69"/>
      <c r="M202" t="s">
        <v>4991</v>
      </c>
      <c r="R202" s="69"/>
      <c r="S202" t="s">
        <v>4991</v>
      </c>
      <c r="X202" s="69"/>
      <c r="Y202" t="s">
        <v>4991</v>
      </c>
      <c r="AD202" s="69"/>
    </row>
    <row r="203" spans="1:30" x14ac:dyDescent="0.25">
      <c r="A203" s="82" t="s">
        <v>5209</v>
      </c>
      <c r="B203" s="83"/>
      <c r="C203" s="83"/>
      <c r="D203" s="83"/>
      <c r="E203" s="84"/>
      <c r="F203" s="69"/>
      <c r="G203" s="82" t="s">
        <v>5209</v>
      </c>
      <c r="H203" s="83"/>
      <c r="I203" s="83"/>
      <c r="J203" s="83"/>
      <c r="K203" s="84"/>
      <c r="L203" s="69"/>
      <c r="M203" s="82" t="s">
        <v>5209</v>
      </c>
      <c r="N203" s="83"/>
      <c r="O203" s="83"/>
      <c r="P203" s="83"/>
      <c r="Q203" s="84"/>
      <c r="R203" s="69"/>
      <c r="S203" s="82" t="s">
        <v>5209</v>
      </c>
      <c r="T203" s="83"/>
      <c r="U203" s="83"/>
      <c r="V203" s="83"/>
      <c r="W203" s="84"/>
      <c r="X203" s="69"/>
      <c r="Y203" s="82" t="s">
        <v>5209</v>
      </c>
      <c r="Z203" s="83"/>
      <c r="AA203" s="83"/>
      <c r="AB203" s="83"/>
      <c r="AC203" s="84"/>
      <c r="AD203" s="69"/>
    </row>
    <row r="204" spans="1:30" x14ac:dyDescent="0.25">
      <c r="A204" s="19" t="s">
        <v>5210</v>
      </c>
      <c r="B204" t="s">
        <v>5211</v>
      </c>
      <c r="C204" t="s">
        <v>5212</v>
      </c>
      <c r="D204" t="s">
        <v>5213</v>
      </c>
      <c r="E204" s="44" t="s">
        <v>5214</v>
      </c>
      <c r="F204" s="69"/>
      <c r="G204" s="19" t="s">
        <v>5210</v>
      </c>
      <c r="H204" t="s">
        <v>5211</v>
      </c>
      <c r="I204" t="s">
        <v>5212</v>
      </c>
      <c r="J204" t="s">
        <v>5213</v>
      </c>
      <c r="K204" s="44" t="s">
        <v>5214</v>
      </c>
      <c r="L204" s="69"/>
      <c r="M204" s="19" t="s">
        <v>5210</v>
      </c>
      <c r="N204" t="s">
        <v>5211</v>
      </c>
      <c r="O204" t="s">
        <v>5212</v>
      </c>
      <c r="P204" t="s">
        <v>5213</v>
      </c>
      <c r="Q204" s="44" t="s">
        <v>5214</v>
      </c>
      <c r="R204" s="69"/>
      <c r="S204" s="19" t="s">
        <v>5210</v>
      </c>
      <c r="T204" t="s">
        <v>5211</v>
      </c>
      <c r="U204" t="s">
        <v>5212</v>
      </c>
      <c r="V204" t="s">
        <v>5213</v>
      </c>
      <c r="W204" s="44" t="s">
        <v>5214</v>
      </c>
      <c r="X204" s="69"/>
      <c r="Y204" s="19" t="s">
        <v>5210</v>
      </c>
      <c r="Z204" t="s">
        <v>5211</v>
      </c>
      <c r="AA204" t="s">
        <v>5212</v>
      </c>
      <c r="AB204" t="s">
        <v>5213</v>
      </c>
      <c r="AC204" s="44" t="s">
        <v>5214</v>
      </c>
      <c r="AD204" s="69"/>
    </row>
    <row r="205" spans="1:30" ht="15.75" thickBot="1" x14ac:dyDescent="0.3">
      <c r="A205" s="70" t="s">
        <v>5215</v>
      </c>
      <c r="B205" s="50">
        <v>173568311296</v>
      </c>
      <c r="C205" s="50">
        <v>1.9872000000000001</v>
      </c>
      <c r="D205" s="50">
        <v>0</v>
      </c>
      <c r="E205" s="51">
        <v>7.2483000000000004</v>
      </c>
      <c r="F205" s="69"/>
      <c r="G205" s="70" t="s">
        <v>5216</v>
      </c>
      <c r="H205" s="50">
        <v>208562042880</v>
      </c>
      <c r="I205" s="50">
        <v>1</v>
      </c>
      <c r="J205" s="50">
        <v>0</v>
      </c>
      <c r="K205" s="51">
        <v>7.8780999999999999</v>
      </c>
      <c r="L205" s="69"/>
      <c r="M205" s="70" t="s">
        <v>5215</v>
      </c>
      <c r="N205" s="50">
        <v>179466344448</v>
      </c>
      <c r="O205" s="50">
        <v>0.86050000000000004</v>
      </c>
      <c r="P205" s="50">
        <v>0</v>
      </c>
      <c r="Q205" s="51">
        <v>2.8155000000000001</v>
      </c>
      <c r="R205" s="69"/>
      <c r="S205" s="70" t="s">
        <v>5216</v>
      </c>
      <c r="T205" s="50">
        <v>217930925568</v>
      </c>
      <c r="U205" s="50">
        <v>1</v>
      </c>
      <c r="V205" s="50">
        <v>0</v>
      </c>
      <c r="W205" s="51">
        <v>8.2126000000000001</v>
      </c>
      <c r="X205" s="69"/>
      <c r="Y205" s="70" t="s">
        <v>5216</v>
      </c>
      <c r="Z205" s="50">
        <v>84834999808</v>
      </c>
      <c r="AA205" s="50">
        <v>1</v>
      </c>
      <c r="AB205" s="50">
        <v>0</v>
      </c>
      <c r="AC205" s="51">
        <v>6.5006000000000004</v>
      </c>
      <c r="AD205" s="69"/>
    </row>
    <row r="206" spans="1:30" x14ac:dyDescent="0.25">
      <c r="A206" s="82" t="s">
        <v>5217</v>
      </c>
      <c r="B206" s="83"/>
      <c r="C206" s="83"/>
      <c r="D206" s="83"/>
      <c r="E206" s="84"/>
      <c r="F206" s="69"/>
      <c r="G206" s="82" t="s">
        <v>5217</v>
      </c>
      <c r="H206" s="83"/>
      <c r="I206" s="83"/>
      <c r="J206" s="83"/>
      <c r="K206" s="84"/>
      <c r="L206" s="69"/>
      <c r="M206" s="82" t="s">
        <v>5217</v>
      </c>
      <c r="N206" s="83"/>
      <c r="O206" s="83"/>
      <c r="P206" s="83"/>
      <c r="Q206" s="84"/>
      <c r="R206" s="69"/>
      <c r="S206" s="82" t="s">
        <v>5217</v>
      </c>
      <c r="T206" s="83"/>
      <c r="U206" s="83"/>
      <c r="V206" s="83"/>
      <c r="W206" s="84"/>
      <c r="X206" s="69"/>
      <c r="Y206" s="82" t="s">
        <v>5217</v>
      </c>
      <c r="Z206" s="83"/>
      <c r="AA206" s="83"/>
      <c r="AB206" s="83"/>
      <c r="AC206" s="84"/>
      <c r="AD206" s="69"/>
    </row>
    <row r="207" spans="1:30" x14ac:dyDescent="0.25">
      <c r="A207" s="19" t="s">
        <v>5210</v>
      </c>
      <c r="B207" t="s">
        <v>5211</v>
      </c>
      <c r="C207" t="s">
        <v>5212</v>
      </c>
      <c r="D207" t="s">
        <v>5213</v>
      </c>
      <c r="E207" s="44" t="s">
        <v>5214</v>
      </c>
      <c r="F207" s="69"/>
      <c r="G207" s="19" t="s">
        <v>5210</v>
      </c>
      <c r="H207" t="s">
        <v>5211</v>
      </c>
      <c r="I207" t="s">
        <v>5212</v>
      </c>
      <c r="J207" t="s">
        <v>5213</v>
      </c>
      <c r="K207" s="44" t="s">
        <v>5214</v>
      </c>
      <c r="L207" s="69"/>
      <c r="M207" s="19" t="s">
        <v>5210</v>
      </c>
      <c r="N207" t="s">
        <v>5211</v>
      </c>
      <c r="O207" t="s">
        <v>5212</v>
      </c>
      <c r="P207" t="s">
        <v>5213</v>
      </c>
      <c r="Q207" s="44" t="s">
        <v>5214</v>
      </c>
      <c r="R207" s="69"/>
      <c r="S207" s="19" t="s">
        <v>5210</v>
      </c>
      <c r="T207" t="s">
        <v>5211</v>
      </c>
      <c r="U207" t="s">
        <v>5212</v>
      </c>
      <c r="V207" t="s">
        <v>5213</v>
      </c>
      <c r="W207" s="44" t="s">
        <v>5214</v>
      </c>
      <c r="X207" s="69"/>
      <c r="Y207" s="19" t="s">
        <v>5210</v>
      </c>
      <c r="Z207" t="s">
        <v>5211</v>
      </c>
      <c r="AA207" t="s">
        <v>5212</v>
      </c>
      <c r="AB207" t="s">
        <v>5213</v>
      </c>
      <c r="AC207" s="44" t="s">
        <v>5214</v>
      </c>
      <c r="AD207" s="69"/>
    </row>
    <row r="208" spans="1:30" ht="15.75" thickBot="1" x14ac:dyDescent="0.3">
      <c r="A208" s="70" t="s">
        <v>5215</v>
      </c>
      <c r="B208" s="50">
        <v>165080714240</v>
      </c>
      <c r="C208" s="50">
        <v>1.9885999999999999</v>
      </c>
      <c r="D208" s="50">
        <v>0</v>
      </c>
      <c r="E208" s="51">
        <v>7.2497999999999996</v>
      </c>
      <c r="F208" s="69"/>
      <c r="G208" s="70" t="s">
        <v>5216</v>
      </c>
      <c r="H208" s="50">
        <v>209581390848</v>
      </c>
      <c r="I208" s="50">
        <v>1</v>
      </c>
      <c r="J208" s="50">
        <v>0</v>
      </c>
      <c r="K208" s="51">
        <v>7.8785999999999996</v>
      </c>
      <c r="L208" s="69"/>
      <c r="M208" s="70" t="s">
        <v>5215</v>
      </c>
      <c r="N208" s="50">
        <v>274251207680</v>
      </c>
      <c r="O208" s="50">
        <v>1.3086</v>
      </c>
      <c r="P208" s="50">
        <v>0</v>
      </c>
      <c r="Q208" s="51">
        <v>2.8155000000000001</v>
      </c>
      <c r="R208" s="69"/>
      <c r="S208" s="70" t="s">
        <v>5216</v>
      </c>
      <c r="T208" s="50">
        <v>245969361920</v>
      </c>
      <c r="U208" s="50">
        <v>1</v>
      </c>
      <c r="V208" s="50">
        <v>0</v>
      </c>
      <c r="W208" s="51">
        <v>8.2140000000000004</v>
      </c>
      <c r="X208" s="69"/>
      <c r="Y208" s="70" t="s">
        <v>5216</v>
      </c>
      <c r="Z208" s="50">
        <v>78249265152</v>
      </c>
      <c r="AA208" s="50">
        <v>1</v>
      </c>
      <c r="AB208" s="50">
        <v>0</v>
      </c>
      <c r="AC208" s="51">
        <v>6.5014000000000003</v>
      </c>
      <c r="AD208" s="69"/>
    </row>
    <row r="209" spans="1:30" x14ac:dyDescent="0.25">
      <c r="A209" s="82" t="s">
        <v>5218</v>
      </c>
      <c r="B209" s="83"/>
      <c r="C209" s="83"/>
      <c r="D209" s="83"/>
      <c r="E209" s="84"/>
      <c r="F209" s="69"/>
      <c r="G209" s="82" t="s">
        <v>5218</v>
      </c>
      <c r="H209" s="83"/>
      <c r="I209" s="83"/>
      <c r="J209" s="83"/>
      <c r="K209" s="84"/>
      <c r="L209" s="69"/>
      <c r="M209" s="82" t="s">
        <v>5218</v>
      </c>
      <c r="N209" s="83"/>
      <c r="O209" s="83"/>
      <c r="P209" s="83"/>
      <c r="Q209" s="84"/>
      <c r="R209" s="69"/>
      <c r="S209" s="82" t="s">
        <v>5218</v>
      </c>
      <c r="T209" s="83"/>
      <c r="U209" s="83"/>
      <c r="V209" s="83"/>
      <c r="W209" s="84"/>
      <c r="X209" s="69"/>
      <c r="Y209" s="82" t="s">
        <v>5218</v>
      </c>
      <c r="Z209" s="83"/>
      <c r="AA209" s="83"/>
      <c r="AB209" s="83"/>
      <c r="AC209" s="84"/>
      <c r="AD209" s="69"/>
    </row>
    <row r="210" spans="1:30" x14ac:dyDescent="0.25">
      <c r="A210" s="19" t="s">
        <v>5210</v>
      </c>
      <c r="B210" t="s">
        <v>5211</v>
      </c>
      <c r="C210" t="s">
        <v>5212</v>
      </c>
      <c r="D210" t="s">
        <v>5213</v>
      </c>
      <c r="E210" s="44" t="s">
        <v>5214</v>
      </c>
      <c r="F210" s="69"/>
      <c r="G210" s="19" t="s">
        <v>5210</v>
      </c>
      <c r="H210" t="s">
        <v>5211</v>
      </c>
      <c r="I210" t="s">
        <v>5212</v>
      </c>
      <c r="J210" t="s">
        <v>5213</v>
      </c>
      <c r="K210" s="44" t="s">
        <v>5214</v>
      </c>
      <c r="L210" s="69"/>
      <c r="M210" s="19" t="s">
        <v>5210</v>
      </c>
      <c r="N210" t="s">
        <v>5211</v>
      </c>
      <c r="O210" t="s">
        <v>5212</v>
      </c>
      <c r="P210" t="s">
        <v>5213</v>
      </c>
      <c r="Q210" s="44" t="s">
        <v>5214</v>
      </c>
      <c r="R210" s="69"/>
      <c r="S210" s="19" t="s">
        <v>5210</v>
      </c>
      <c r="T210" t="s">
        <v>5211</v>
      </c>
      <c r="U210" t="s">
        <v>5212</v>
      </c>
      <c r="V210" t="s">
        <v>5213</v>
      </c>
      <c r="W210" s="44" t="s">
        <v>5214</v>
      </c>
      <c r="X210" s="69"/>
      <c r="Y210" s="19" t="s">
        <v>5210</v>
      </c>
      <c r="Z210" t="s">
        <v>5211</v>
      </c>
      <c r="AA210" t="s">
        <v>5212</v>
      </c>
      <c r="AB210" t="s">
        <v>5213</v>
      </c>
      <c r="AC210" s="44" t="s">
        <v>5214</v>
      </c>
      <c r="AD210" s="69"/>
    </row>
    <row r="211" spans="1:30" ht="15.75" thickBot="1" x14ac:dyDescent="0.3">
      <c r="A211" s="70" t="s">
        <v>5215</v>
      </c>
      <c r="B211" s="50">
        <v>66537349120</v>
      </c>
      <c r="C211" s="50">
        <v>1.7048000000000001</v>
      </c>
      <c r="D211" s="50">
        <v>0</v>
      </c>
      <c r="E211" s="51">
        <v>7.2313000000000001</v>
      </c>
      <c r="F211" s="69"/>
      <c r="G211" s="70" t="s">
        <v>5216</v>
      </c>
      <c r="H211" s="50">
        <v>54458618880</v>
      </c>
      <c r="I211" s="50">
        <v>1</v>
      </c>
      <c r="J211" s="50">
        <v>0</v>
      </c>
      <c r="K211" s="51">
        <v>7.8672000000000004</v>
      </c>
      <c r="L211" s="69"/>
      <c r="M211" s="70" t="s">
        <v>5215</v>
      </c>
      <c r="N211" s="50">
        <v>47086884864</v>
      </c>
      <c r="O211" s="50">
        <v>0.86460000000000004</v>
      </c>
      <c r="P211" s="50">
        <v>0</v>
      </c>
      <c r="Q211" s="51">
        <v>2.8050999999999999</v>
      </c>
      <c r="R211" s="69"/>
      <c r="S211" s="70" t="s">
        <v>5216</v>
      </c>
      <c r="T211" s="50">
        <v>29358721024</v>
      </c>
      <c r="U211" s="50">
        <v>1</v>
      </c>
      <c r="V211" s="50">
        <v>0</v>
      </c>
      <c r="W211" s="51">
        <v>8.2129999999999992</v>
      </c>
      <c r="X211" s="69"/>
      <c r="Y211" s="70" t="s">
        <v>5216</v>
      </c>
      <c r="Z211" s="50">
        <v>24742473728</v>
      </c>
      <c r="AA211" s="50">
        <v>1</v>
      </c>
      <c r="AB211" s="50">
        <v>0</v>
      </c>
      <c r="AC211" s="51">
        <v>6.4926000000000004</v>
      </c>
      <c r="AD211" s="69"/>
    </row>
    <row r="212" spans="1:30" x14ac:dyDescent="0.25">
      <c r="A212" s="82" t="s">
        <v>5219</v>
      </c>
      <c r="B212" s="83"/>
      <c r="C212" s="83"/>
      <c r="D212" s="83"/>
      <c r="E212" s="84"/>
      <c r="F212" s="69"/>
      <c r="G212" s="82" t="s">
        <v>5219</v>
      </c>
      <c r="H212" s="83"/>
      <c r="I212" s="83"/>
      <c r="J212" s="83"/>
      <c r="K212" s="84"/>
      <c r="L212" s="69"/>
      <c r="M212" s="82" t="s">
        <v>5219</v>
      </c>
      <c r="N212" s="83"/>
      <c r="O212" s="83"/>
      <c r="P212" s="83"/>
      <c r="Q212" s="84"/>
      <c r="R212" s="69"/>
      <c r="S212" s="82" t="s">
        <v>5219</v>
      </c>
      <c r="T212" s="83"/>
      <c r="U212" s="83"/>
      <c r="V212" s="83"/>
      <c r="W212" s="84"/>
      <c r="X212" s="69"/>
      <c r="Y212" s="82" t="s">
        <v>5219</v>
      </c>
      <c r="Z212" s="83"/>
      <c r="AA212" s="83"/>
      <c r="AB212" s="83"/>
      <c r="AC212" s="84"/>
      <c r="AD212" s="69"/>
    </row>
    <row r="213" spans="1:30" x14ac:dyDescent="0.25">
      <c r="A213" s="19" t="s">
        <v>5210</v>
      </c>
      <c r="B213" t="s">
        <v>5211</v>
      </c>
      <c r="C213" t="s">
        <v>5212</v>
      </c>
      <c r="D213" t="s">
        <v>5213</v>
      </c>
      <c r="E213" s="44" t="s">
        <v>5214</v>
      </c>
      <c r="F213" s="69"/>
      <c r="G213" s="19" t="s">
        <v>5210</v>
      </c>
      <c r="H213" t="s">
        <v>5211</v>
      </c>
      <c r="I213" t="s">
        <v>5212</v>
      </c>
      <c r="J213" t="s">
        <v>5213</v>
      </c>
      <c r="K213" s="44" t="s">
        <v>5214</v>
      </c>
      <c r="L213" s="69"/>
      <c r="M213" s="19" t="s">
        <v>5210</v>
      </c>
      <c r="N213" t="s">
        <v>5211</v>
      </c>
      <c r="O213" t="s">
        <v>5212</v>
      </c>
      <c r="P213" t="s">
        <v>5213</v>
      </c>
      <c r="Q213" s="44" t="s">
        <v>5214</v>
      </c>
      <c r="R213" s="69"/>
      <c r="S213" s="19" t="s">
        <v>5210</v>
      </c>
      <c r="T213" t="s">
        <v>5211</v>
      </c>
      <c r="U213" t="s">
        <v>5212</v>
      </c>
      <c r="V213" t="s">
        <v>5213</v>
      </c>
      <c r="W213" s="44" t="s">
        <v>5214</v>
      </c>
      <c r="X213" s="69"/>
      <c r="Y213" s="19" t="s">
        <v>5210</v>
      </c>
      <c r="Z213" t="s">
        <v>5211</v>
      </c>
      <c r="AA213" t="s">
        <v>5212</v>
      </c>
      <c r="AB213" t="s">
        <v>5213</v>
      </c>
      <c r="AC213" s="44" t="s">
        <v>5214</v>
      </c>
      <c r="AD213" s="69"/>
    </row>
    <row r="214" spans="1:30" ht="15.75" thickBot="1" x14ac:dyDescent="0.3">
      <c r="A214" s="70" t="s">
        <v>5215</v>
      </c>
      <c r="B214" s="50">
        <v>103028075520</v>
      </c>
      <c r="C214" s="50">
        <v>2.1977000000000002</v>
      </c>
      <c r="D214" s="50">
        <v>0</v>
      </c>
      <c r="E214" s="51">
        <v>7.2309999999999999</v>
      </c>
      <c r="F214" s="69"/>
      <c r="G214" s="70" t="s">
        <v>5216</v>
      </c>
      <c r="H214" s="50">
        <v>91210549248</v>
      </c>
      <c r="I214" s="50">
        <v>1</v>
      </c>
      <c r="J214" s="50">
        <v>0</v>
      </c>
      <c r="K214" s="51">
        <v>7.8672000000000004</v>
      </c>
      <c r="L214" s="69"/>
      <c r="M214" s="70" t="s">
        <v>5215</v>
      </c>
      <c r="N214" s="50">
        <v>137692212224</v>
      </c>
      <c r="O214" s="50">
        <v>1.5096000000000001</v>
      </c>
      <c r="P214" s="50">
        <v>0</v>
      </c>
      <c r="Q214" s="51">
        <v>2.8052000000000001</v>
      </c>
      <c r="R214" s="69"/>
      <c r="S214" s="70" t="s">
        <v>5216</v>
      </c>
      <c r="T214" s="50">
        <v>113506940928</v>
      </c>
      <c r="U214" s="50">
        <v>1</v>
      </c>
      <c r="V214" s="50">
        <v>0</v>
      </c>
      <c r="W214" s="51">
        <v>8.2070000000000007</v>
      </c>
      <c r="X214" s="69"/>
      <c r="Y214" s="70" t="s">
        <v>5216</v>
      </c>
      <c r="Z214" s="50">
        <v>39701670912</v>
      </c>
      <c r="AA214" s="50">
        <v>1</v>
      </c>
      <c r="AB214" s="50">
        <v>0</v>
      </c>
      <c r="AC214" s="51">
        <v>6.4892000000000003</v>
      </c>
      <c r="AD214" s="69"/>
    </row>
    <row r="215" spans="1:30" ht="15.75" thickBot="1" x14ac:dyDescent="0.3">
      <c r="D215" s="71" t="s">
        <v>5220</v>
      </c>
      <c r="E215" s="72">
        <f>1-((B211/B205)/(B214/B208))</f>
        <v>0.3857632344322921</v>
      </c>
      <c r="F215" s="69"/>
      <c r="J215" s="71" t="s">
        <v>5220</v>
      </c>
      <c r="K215" s="72">
        <f>1-((H211/H205)/(H214/H208))</f>
        <v>0.4000169269042918</v>
      </c>
      <c r="L215" s="69"/>
      <c r="P215" s="71" t="s">
        <v>5220</v>
      </c>
      <c r="Q215" s="72">
        <f>1-((N211/N205)/(N214/N208))</f>
        <v>0.47741599361309828</v>
      </c>
      <c r="R215" s="69"/>
      <c r="V215" s="71" t="s">
        <v>5220</v>
      </c>
      <c r="W215" s="72">
        <f>1-((T211/T205)/(T214/T208))</f>
        <v>0.7080712525023849</v>
      </c>
      <c r="X215" s="69"/>
      <c r="AB215" s="71" t="s">
        <v>5220</v>
      </c>
      <c r="AC215" s="72">
        <f>1-((Z211/Z205)/(Z214/Z208))</f>
        <v>0.42516985233267646</v>
      </c>
      <c r="AD215" s="69"/>
    </row>
    <row r="216" spans="1:30" ht="15.75" thickTop="1" x14ac:dyDescent="0.25">
      <c r="F216" s="69"/>
      <c r="L216" s="69"/>
      <c r="R216" s="69"/>
      <c r="X216" s="69"/>
      <c r="AD216" s="69"/>
    </row>
    <row r="217" spans="1:30" ht="15.75" thickBot="1" x14ac:dyDescent="0.3">
      <c r="A217" t="s">
        <v>5221</v>
      </c>
      <c r="F217" s="69"/>
      <c r="G217" t="s">
        <v>5221</v>
      </c>
      <c r="L217" s="69"/>
      <c r="M217" t="s">
        <v>5221</v>
      </c>
      <c r="R217" s="69"/>
      <c r="S217" t="s">
        <v>5221</v>
      </c>
      <c r="X217" s="69"/>
      <c r="Y217" t="s">
        <v>5221</v>
      </c>
      <c r="AD217" s="69"/>
    </row>
    <row r="218" spans="1:30" x14ac:dyDescent="0.25">
      <c r="A218" s="82" t="s">
        <v>5222</v>
      </c>
      <c r="B218" s="83"/>
      <c r="C218" s="83"/>
      <c r="D218" s="83"/>
      <c r="E218" s="84"/>
      <c r="F218" s="69"/>
      <c r="G218" s="82" t="s">
        <v>5222</v>
      </c>
      <c r="H218" s="83"/>
      <c r="I218" s="83"/>
      <c r="J218" s="83"/>
      <c r="K218" s="84"/>
      <c r="L218" s="69"/>
      <c r="M218" s="82" t="s">
        <v>5222</v>
      </c>
      <c r="N218" s="83"/>
      <c r="O218" s="83"/>
      <c r="P218" s="83"/>
      <c r="Q218" s="84"/>
      <c r="R218" s="69"/>
      <c r="S218" s="82" t="s">
        <v>5222</v>
      </c>
      <c r="T218" s="83"/>
      <c r="U218" s="83"/>
      <c r="V218" s="83"/>
      <c r="W218" s="84"/>
      <c r="X218" s="69"/>
      <c r="Y218" s="82" t="s">
        <v>5222</v>
      </c>
      <c r="Z218" s="83"/>
      <c r="AA218" s="83"/>
      <c r="AB218" s="83"/>
      <c r="AC218" s="84"/>
      <c r="AD218" s="69"/>
    </row>
    <row r="219" spans="1:30" x14ac:dyDescent="0.25">
      <c r="A219" s="19" t="s">
        <v>5223</v>
      </c>
      <c r="B219" t="s">
        <v>5214</v>
      </c>
      <c r="C219" t="s">
        <v>5224</v>
      </c>
      <c r="D219" t="s">
        <v>5225</v>
      </c>
      <c r="E219" s="44"/>
      <c r="F219" s="69"/>
      <c r="G219" s="19" t="s">
        <v>5223</v>
      </c>
      <c r="H219" t="s">
        <v>5214</v>
      </c>
      <c r="I219" t="s">
        <v>5224</v>
      </c>
      <c r="J219" t="s">
        <v>5225</v>
      </c>
      <c r="K219" s="44"/>
      <c r="L219" s="69"/>
      <c r="M219" s="19" t="s">
        <v>5223</v>
      </c>
      <c r="N219" t="s">
        <v>5214</v>
      </c>
      <c r="O219" t="s">
        <v>5224</v>
      </c>
      <c r="P219" t="s">
        <v>5225</v>
      </c>
      <c r="Q219" s="44"/>
      <c r="R219" s="69"/>
      <c r="S219" s="19" t="s">
        <v>5223</v>
      </c>
      <c r="T219" t="s">
        <v>5214</v>
      </c>
      <c r="U219" t="s">
        <v>5224</v>
      </c>
      <c r="V219" t="s">
        <v>5225</v>
      </c>
      <c r="W219" s="44"/>
      <c r="X219" s="69"/>
      <c r="Y219" s="19" t="s">
        <v>5223</v>
      </c>
      <c r="Z219" t="s">
        <v>5214</v>
      </c>
      <c r="AA219" t="s">
        <v>5224</v>
      </c>
      <c r="AB219" t="s">
        <v>5225</v>
      </c>
      <c r="AC219" s="44"/>
      <c r="AD219" s="69"/>
    </row>
    <row r="220" spans="1:30" ht="15.75" thickBot="1" x14ac:dyDescent="0.3">
      <c r="A220" s="70">
        <v>2</v>
      </c>
      <c r="B220" s="50">
        <v>7.2572000000000001</v>
      </c>
      <c r="C220" s="50">
        <v>-128957440</v>
      </c>
      <c r="D220" s="50"/>
      <c r="E220" s="51"/>
      <c r="F220" s="69"/>
      <c r="G220" s="70">
        <v>1</v>
      </c>
      <c r="H220" s="50">
        <v>7.8822000000000001</v>
      </c>
      <c r="I220" s="50">
        <v>-200408768</v>
      </c>
      <c r="J220" s="50"/>
      <c r="K220" s="51"/>
      <c r="L220" s="69"/>
      <c r="M220" s="70">
        <v>2</v>
      </c>
      <c r="N220" s="50">
        <v>2.8155000000000001</v>
      </c>
      <c r="O220" s="50">
        <v>-123235072</v>
      </c>
      <c r="P220" s="50"/>
      <c r="Q220" s="51"/>
      <c r="R220" s="69"/>
      <c r="S220" s="70">
        <v>1</v>
      </c>
      <c r="T220" s="50">
        <v>8.2187999999999999</v>
      </c>
      <c r="U220" s="50">
        <v>-333430336</v>
      </c>
      <c r="V220" s="50"/>
      <c r="W220" s="51"/>
      <c r="X220" s="69"/>
      <c r="Y220" s="70">
        <v>1</v>
      </c>
      <c r="Z220" s="50">
        <v>6.5002000000000004</v>
      </c>
      <c r="AA220" s="50">
        <v>-142285824</v>
      </c>
      <c r="AB220" s="50"/>
      <c r="AC220" s="51"/>
      <c r="AD220" s="69"/>
    </row>
    <row r="221" spans="1:30" x14ac:dyDescent="0.25">
      <c r="A221" s="85" t="s">
        <v>5226</v>
      </c>
      <c r="B221" s="86"/>
      <c r="C221" s="86"/>
      <c r="D221" s="86"/>
      <c r="E221" s="87"/>
      <c r="F221" s="69"/>
      <c r="G221" s="85" t="s">
        <v>5226</v>
      </c>
      <c r="H221" s="86"/>
      <c r="I221" s="86"/>
      <c r="J221" s="86"/>
      <c r="K221" s="87"/>
      <c r="L221" s="69"/>
      <c r="M221" s="85" t="s">
        <v>5226</v>
      </c>
      <c r="N221" s="86"/>
      <c r="O221" s="86"/>
      <c r="P221" s="86"/>
      <c r="Q221" s="87"/>
      <c r="R221" s="69"/>
      <c r="S221" s="85" t="s">
        <v>5226</v>
      </c>
      <c r="T221" s="86"/>
      <c r="U221" s="86"/>
      <c r="V221" s="86"/>
      <c r="W221" s="87"/>
      <c r="X221" s="69"/>
      <c r="Y221" s="85" t="s">
        <v>5226</v>
      </c>
      <c r="Z221" s="86"/>
      <c r="AA221" s="86"/>
      <c r="AB221" s="86"/>
      <c r="AC221" s="87"/>
      <c r="AD221" s="69"/>
    </row>
    <row r="222" spans="1:30" x14ac:dyDescent="0.25">
      <c r="A222" s="19" t="s">
        <v>5223</v>
      </c>
      <c r="B222" t="s">
        <v>5214</v>
      </c>
      <c r="C222" t="s">
        <v>5224</v>
      </c>
      <c r="D222" t="s">
        <v>5225</v>
      </c>
      <c r="E222" s="44"/>
      <c r="F222" s="69"/>
      <c r="G222" s="19" t="s">
        <v>5223</v>
      </c>
      <c r="H222" t="s">
        <v>5214</v>
      </c>
      <c r="I222" t="s">
        <v>5224</v>
      </c>
      <c r="J222" t="s">
        <v>5225</v>
      </c>
      <c r="K222" s="44"/>
      <c r="L222" s="69"/>
      <c r="M222" s="19" t="s">
        <v>5223</v>
      </c>
      <c r="N222" t="s">
        <v>5214</v>
      </c>
      <c r="O222" t="s">
        <v>5224</v>
      </c>
      <c r="P222" t="s">
        <v>5225</v>
      </c>
      <c r="Q222" s="44"/>
      <c r="R222" s="69"/>
      <c r="S222" s="19" t="s">
        <v>5223</v>
      </c>
      <c r="T222" t="s">
        <v>5214</v>
      </c>
      <c r="U222" t="s">
        <v>5224</v>
      </c>
      <c r="V222" t="s">
        <v>5225</v>
      </c>
      <c r="W222" s="44"/>
      <c r="X222" s="69"/>
      <c r="Y222" s="19" t="s">
        <v>5223</v>
      </c>
      <c r="Z222" t="s">
        <v>5214</v>
      </c>
      <c r="AA222" t="s">
        <v>5224</v>
      </c>
      <c r="AB222" t="s">
        <v>5225</v>
      </c>
      <c r="AC222" s="44"/>
      <c r="AD222" s="69"/>
    </row>
    <row r="223" spans="1:30" ht="15.75" thickBot="1" x14ac:dyDescent="0.3">
      <c r="A223" s="70">
        <v>2</v>
      </c>
      <c r="B223" s="50">
        <v>7.2371999999999996</v>
      </c>
      <c r="C223" s="50">
        <v>83025408</v>
      </c>
      <c r="D223" s="50"/>
      <c r="E223" s="51"/>
      <c r="F223" s="69"/>
      <c r="G223" s="70">
        <v>1</v>
      </c>
      <c r="H223" s="50">
        <v>7.8738000000000001</v>
      </c>
      <c r="I223" s="50">
        <v>329925120</v>
      </c>
      <c r="J223" s="50"/>
      <c r="K223" s="51"/>
      <c r="L223" s="69"/>
      <c r="M223" s="70">
        <v>2</v>
      </c>
      <c r="N223" s="50">
        <v>2.8050000000000002</v>
      </c>
      <c r="O223" s="50">
        <v>149564416</v>
      </c>
      <c r="P223" s="50"/>
      <c r="Q223" s="51"/>
      <c r="R223" s="69"/>
      <c r="S223" s="70">
        <v>1</v>
      </c>
      <c r="T223" s="50">
        <v>8.2177000000000007</v>
      </c>
      <c r="U223" s="50">
        <v>585620992</v>
      </c>
      <c r="V223" s="50"/>
      <c r="W223" s="51"/>
      <c r="X223" s="69"/>
      <c r="Y223" s="70">
        <v>1</v>
      </c>
      <c r="Z223" s="50">
        <v>6.4889000000000001</v>
      </c>
      <c r="AA223" s="50">
        <v>144464384</v>
      </c>
      <c r="AB223" s="50"/>
      <c r="AC223" s="51"/>
      <c r="AD223" s="69"/>
    </row>
    <row r="224" spans="1:30" ht="15.75" thickBot="1" x14ac:dyDescent="0.3">
      <c r="D224" s="71" t="s">
        <v>5220</v>
      </c>
      <c r="E224" s="73">
        <f>ABS((C223-(C220))/C220)</f>
        <v>1.6438202247191012</v>
      </c>
      <c r="F224" s="69"/>
      <c r="J224" s="71" t="s">
        <v>5220</v>
      </c>
      <c r="K224" s="73">
        <f>ABS((I223-(I220))/I220)</f>
        <v>2.6462609061096569</v>
      </c>
      <c r="L224" s="69"/>
      <c r="P224" s="71" t="s">
        <v>5220</v>
      </c>
      <c r="Q224" s="73">
        <f>ABS((O223-(O220))/O220)</f>
        <v>2.2136513865143845</v>
      </c>
      <c r="R224" s="69"/>
      <c r="V224" s="71" t="s">
        <v>5220</v>
      </c>
      <c r="W224" s="73">
        <f>ABS((U223-(U220))/U220)</f>
        <v>2.75635186355689</v>
      </c>
      <c r="X224" s="69"/>
      <c r="AB224" s="71" t="s">
        <v>5220</v>
      </c>
      <c r="AC224" s="73">
        <f>ABS((AA223-(AA220))/AA220)</f>
        <v>2.0153111528524446</v>
      </c>
      <c r="AD224" s="69"/>
    </row>
    <row r="225" spans="1:30" ht="16.5" thickTop="1" thickBot="1" x14ac:dyDescent="0.3"/>
    <row r="226" spans="1:30" s="68" customFormat="1" ht="15.75" thickBot="1" x14ac:dyDescent="0.3">
      <c r="A226" s="67" t="s">
        <v>4040</v>
      </c>
      <c r="B226" s="68">
        <f>VLOOKUP(A226,[1]Sheet1!B:C,2,0)</f>
        <v>7.78</v>
      </c>
      <c r="G226" s="68" t="s">
        <v>4056</v>
      </c>
      <c r="H226" s="68">
        <f>VLOOKUP(G226,[1]Sheet1!B:C,2,0)</f>
        <v>6.42</v>
      </c>
      <c r="M226" s="68" t="s">
        <v>4078</v>
      </c>
      <c r="N226" s="68">
        <f>VLOOKUP(M226,[1]Sheet1!B:C,2,0)</f>
        <v>7.89</v>
      </c>
      <c r="S226" s="68" t="s">
        <v>4079</v>
      </c>
      <c r="T226" s="68">
        <f>VLOOKUP(S226,[1]Sheet1!B:C,2,0)</f>
        <v>7.64</v>
      </c>
      <c r="Y226" s="68" t="s">
        <v>4094</v>
      </c>
      <c r="Z226" s="68">
        <f>VLOOKUP(Y226,[1]Sheet1!B:C,2,0)</f>
        <v>8.17</v>
      </c>
    </row>
    <row r="227" spans="1:30" ht="15.75" thickBot="1" x14ac:dyDescent="0.3">
      <c r="A227" t="s">
        <v>4991</v>
      </c>
      <c r="F227" s="69"/>
      <c r="G227" t="s">
        <v>4991</v>
      </c>
      <c r="L227" s="69"/>
      <c r="M227" t="s">
        <v>4991</v>
      </c>
      <c r="R227" s="69"/>
      <c r="S227" t="s">
        <v>4991</v>
      </c>
      <c r="X227" s="69"/>
      <c r="Y227" t="s">
        <v>4991</v>
      </c>
      <c r="AD227" s="69"/>
    </row>
    <row r="228" spans="1:30" x14ac:dyDescent="0.25">
      <c r="A228" s="82" t="s">
        <v>5209</v>
      </c>
      <c r="B228" s="83"/>
      <c r="C228" s="83"/>
      <c r="D228" s="83"/>
      <c r="E228" s="84"/>
      <c r="F228" s="69"/>
      <c r="G228" s="82" t="s">
        <v>5209</v>
      </c>
      <c r="H228" s="83"/>
      <c r="I228" s="83"/>
      <c r="J228" s="83"/>
      <c r="K228" s="84"/>
      <c r="L228" s="69"/>
      <c r="M228" s="82" t="s">
        <v>5209</v>
      </c>
      <c r="N228" s="83"/>
      <c r="O228" s="83"/>
      <c r="P228" s="83"/>
      <c r="Q228" s="84"/>
      <c r="R228" s="69"/>
      <c r="S228" s="82" t="s">
        <v>5209</v>
      </c>
      <c r="T228" s="83"/>
      <c r="U228" s="83"/>
      <c r="V228" s="83"/>
      <c r="W228" s="84"/>
      <c r="X228" s="69"/>
      <c r="Y228" s="82" t="s">
        <v>5209</v>
      </c>
      <c r="Z228" s="83"/>
      <c r="AA228" s="83"/>
      <c r="AB228" s="83"/>
      <c r="AC228" s="84"/>
      <c r="AD228" s="69"/>
    </row>
    <row r="229" spans="1:30" x14ac:dyDescent="0.25">
      <c r="A229" s="19" t="s">
        <v>5210</v>
      </c>
      <c r="B229" t="s">
        <v>5211</v>
      </c>
      <c r="C229" t="s">
        <v>5212</v>
      </c>
      <c r="D229" t="s">
        <v>5213</v>
      </c>
      <c r="E229" s="44" t="s">
        <v>5214</v>
      </c>
      <c r="F229" s="69"/>
      <c r="G229" s="19" t="s">
        <v>5210</v>
      </c>
      <c r="H229" t="s">
        <v>5211</v>
      </c>
      <c r="I229" t="s">
        <v>5212</v>
      </c>
      <c r="J229" t="s">
        <v>5213</v>
      </c>
      <c r="K229" s="44" t="s">
        <v>5214</v>
      </c>
      <c r="L229" s="69"/>
      <c r="M229" s="19" t="s">
        <v>5210</v>
      </c>
      <c r="N229" t="s">
        <v>5211</v>
      </c>
      <c r="O229" t="s">
        <v>5212</v>
      </c>
      <c r="P229" t="s">
        <v>5213</v>
      </c>
      <c r="Q229" s="44" t="s">
        <v>5214</v>
      </c>
      <c r="R229" s="69"/>
      <c r="S229" s="19" t="s">
        <v>5210</v>
      </c>
      <c r="T229" t="s">
        <v>5211</v>
      </c>
      <c r="U229" t="s">
        <v>5212</v>
      </c>
      <c r="V229" t="s">
        <v>5213</v>
      </c>
      <c r="W229" s="44" t="s">
        <v>5214</v>
      </c>
      <c r="X229" s="69"/>
      <c r="Y229" s="19" t="s">
        <v>5210</v>
      </c>
      <c r="Z229" t="s">
        <v>5211</v>
      </c>
      <c r="AA229" t="s">
        <v>5212</v>
      </c>
      <c r="AB229" t="s">
        <v>5213</v>
      </c>
      <c r="AC229" s="44" t="s">
        <v>5214</v>
      </c>
      <c r="AD229" s="69"/>
    </row>
    <row r="230" spans="1:30" ht="15.75" thickBot="1" x14ac:dyDescent="0.3">
      <c r="A230" s="70" t="s">
        <v>5216</v>
      </c>
      <c r="B230" s="50">
        <v>169663775744</v>
      </c>
      <c r="C230" s="50">
        <v>1</v>
      </c>
      <c r="D230" s="50">
        <v>0</v>
      </c>
      <c r="E230" s="51">
        <v>7.7762000000000002</v>
      </c>
      <c r="F230" s="69"/>
      <c r="G230" s="70" t="s">
        <v>5216</v>
      </c>
      <c r="H230" s="50">
        <v>173217538560</v>
      </c>
      <c r="I230" s="50">
        <v>1</v>
      </c>
      <c r="J230" s="50">
        <v>0</v>
      </c>
      <c r="K230" s="51">
        <v>6.4200999999999997</v>
      </c>
      <c r="L230" s="69"/>
      <c r="M230" s="70" t="s">
        <v>5216</v>
      </c>
      <c r="N230" s="50">
        <v>89325469184</v>
      </c>
      <c r="O230" s="50">
        <v>1</v>
      </c>
      <c r="P230" s="50">
        <v>0</v>
      </c>
      <c r="Q230" s="51">
        <v>7.8982999999999999</v>
      </c>
      <c r="R230" s="69"/>
      <c r="S230" s="70" t="s">
        <v>5215</v>
      </c>
      <c r="T230" s="50">
        <v>162922216960</v>
      </c>
      <c r="U230" s="50">
        <v>1.8239000000000001</v>
      </c>
      <c r="V230" s="50">
        <v>0</v>
      </c>
      <c r="W230" s="51">
        <v>7.6540999999999997</v>
      </c>
      <c r="X230" s="69"/>
      <c r="Y230" s="70" t="s">
        <v>5216</v>
      </c>
      <c r="Z230" s="50">
        <v>144242803712</v>
      </c>
      <c r="AA230" s="50">
        <v>0.4304</v>
      </c>
      <c r="AB230" s="50">
        <v>0</v>
      </c>
      <c r="AC230" s="51">
        <v>8.1663999999999994</v>
      </c>
      <c r="AD230" s="69"/>
    </row>
    <row r="231" spans="1:30" x14ac:dyDescent="0.25">
      <c r="A231" s="82" t="s">
        <v>5217</v>
      </c>
      <c r="B231" s="83"/>
      <c r="C231" s="83"/>
      <c r="D231" s="83"/>
      <c r="E231" s="84"/>
      <c r="F231" s="69"/>
      <c r="G231" s="82" t="s">
        <v>5217</v>
      </c>
      <c r="H231" s="83"/>
      <c r="I231" s="83"/>
      <c r="J231" s="83"/>
      <c r="K231" s="84"/>
      <c r="L231" s="69"/>
      <c r="M231" s="82" t="s">
        <v>5217</v>
      </c>
      <c r="N231" s="83"/>
      <c r="O231" s="83"/>
      <c r="P231" s="83"/>
      <c r="Q231" s="84"/>
      <c r="R231" s="69"/>
      <c r="S231" s="82" t="s">
        <v>5217</v>
      </c>
      <c r="T231" s="83"/>
      <c r="U231" s="83"/>
      <c r="V231" s="83"/>
      <c r="W231" s="84"/>
      <c r="X231" s="69"/>
      <c r="Y231" s="82" t="s">
        <v>5217</v>
      </c>
      <c r="Z231" s="83"/>
      <c r="AA231" s="83"/>
      <c r="AB231" s="83"/>
      <c r="AC231" s="84"/>
      <c r="AD231" s="69"/>
    </row>
    <row r="232" spans="1:30" x14ac:dyDescent="0.25">
      <c r="A232" s="19" t="s">
        <v>5210</v>
      </c>
      <c r="B232" t="s">
        <v>5211</v>
      </c>
      <c r="C232" t="s">
        <v>5212</v>
      </c>
      <c r="D232" t="s">
        <v>5213</v>
      </c>
      <c r="E232" s="44" t="s">
        <v>5214</v>
      </c>
      <c r="F232" s="69"/>
      <c r="G232" s="19" t="s">
        <v>5210</v>
      </c>
      <c r="H232" t="s">
        <v>5211</v>
      </c>
      <c r="I232" t="s">
        <v>5212</v>
      </c>
      <c r="J232" t="s">
        <v>5213</v>
      </c>
      <c r="K232" s="44" t="s">
        <v>5214</v>
      </c>
      <c r="L232" s="69"/>
      <c r="M232" s="19" t="s">
        <v>5210</v>
      </c>
      <c r="N232" t="s">
        <v>5211</v>
      </c>
      <c r="O232" t="s">
        <v>5212</v>
      </c>
      <c r="P232" t="s">
        <v>5213</v>
      </c>
      <c r="Q232" s="44" t="s">
        <v>5214</v>
      </c>
      <c r="R232" s="69"/>
      <c r="S232" s="19" t="s">
        <v>5210</v>
      </c>
      <c r="T232" t="s">
        <v>5211</v>
      </c>
      <c r="U232" t="s">
        <v>5212</v>
      </c>
      <c r="V232" t="s">
        <v>5213</v>
      </c>
      <c r="W232" s="44" t="s">
        <v>5214</v>
      </c>
      <c r="X232" s="69"/>
      <c r="Y232" s="19" t="s">
        <v>5210</v>
      </c>
      <c r="Z232" t="s">
        <v>5211</v>
      </c>
      <c r="AA232" t="s">
        <v>5212</v>
      </c>
      <c r="AB232" t="s">
        <v>5213</v>
      </c>
      <c r="AC232" s="44" t="s">
        <v>5214</v>
      </c>
      <c r="AD232" s="69"/>
    </row>
    <row r="233" spans="1:30" ht="15.75" thickBot="1" x14ac:dyDescent="0.3">
      <c r="A233" s="70" t="s">
        <v>5216</v>
      </c>
      <c r="B233" s="50">
        <v>142746948608</v>
      </c>
      <c r="C233" s="50">
        <v>1</v>
      </c>
      <c r="D233" s="50">
        <v>0</v>
      </c>
      <c r="E233" s="51">
        <v>7.7763</v>
      </c>
      <c r="F233" s="69"/>
      <c r="G233" s="70" t="s">
        <v>5216</v>
      </c>
      <c r="H233" s="50">
        <v>151198689792</v>
      </c>
      <c r="I233" s="50">
        <v>1</v>
      </c>
      <c r="J233" s="50">
        <v>0</v>
      </c>
      <c r="K233" s="51">
        <v>6.4218999999999999</v>
      </c>
      <c r="L233" s="69"/>
      <c r="M233" s="70" t="s">
        <v>5216</v>
      </c>
      <c r="N233" s="50">
        <v>75470554624</v>
      </c>
      <c r="O233" s="50">
        <v>1</v>
      </c>
      <c r="P233" s="50">
        <v>0</v>
      </c>
      <c r="Q233" s="51">
        <v>7.9008000000000003</v>
      </c>
      <c r="R233" s="69"/>
      <c r="S233" s="70" t="s">
        <v>5215</v>
      </c>
      <c r="T233" s="50">
        <v>154234387968</v>
      </c>
      <c r="U233" s="50">
        <v>2.0436000000000001</v>
      </c>
      <c r="V233" s="50">
        <v>0</v>
      </c>
      <c r="W233" s="51">
        <v>7.6523000000000003</v>
      </c>
      <c r="X233" s="69"/>
      <c r="Y233" s="70" t="s">
        <v>5216</v>
      </c>
      <c r="Z233" s="50">
        <v>140418981376</v>
      </c>
      <c r="AA233" s="50">
        <v>0.3256</v>
      </c>
      <c r="AB233" s="50">
        <v>0</v>
      </c>
      <c r="AC233" s="51">
        <v>8.1677999999999997</v>
      </c>
      <c r="AD233" s="69"/>
    </row>
    <row r="234" spans="1:30" x14ac:dyDescent="0.25">
      <c r="A234" s="82" t="s">
        <v>5218</v>
      </c>
      <c r="B234" s="83"/>
      <c r="C234" s="83"/>
      <c r="D234" s="83"/>
      <c r="E234" s="84"/>
      <c r="F234" s="69"/>
      <c r="G234" s="82" t="s">
        <v>5218</v>
      </c>
      <c r="H234" s="83"/>
      <c r="I234" s="83"/>
      <c r="J234" s="83"/>
      <c r="K234" s="84"/>
      <c r="L234" s="69"/>
      <c r="M234" s="82" t="s">
        <v>5218</v>
      </c>
      <c r="N234" s="83"/>
      <c r="O234" s="83"/>
      <c r="P234" s="83"/>
      <c r="Q234" s="84"/>
      <c r="R234" s="69"/>
      <c r="S234" s="82" t="s">
        <v>5218</v>
      </c>
      <c r="T234" s="83"/>
      <c r="U234" s="83"/>
      <c r="V234" s="83"/>
      <c r="W234" s="84"/>
      <c r="X234" s="69"/>
      <c r="Y234" s="82" t="s">
        <v>5218</v>
      </c>
      <c r="Z234" s="83"/>
      <c r="AA234" s="83"/>
      <c r="AB234" s="83"/>
      <c r="AC234" s="84"/>
      <c r="AD234" s="69"/>
    </row>
    <row r="235" spans="1:30" x14ac:dyDescent="0.25">
      <c r="A235" s="19" t="s">
        <v>5210</v>
      </c>
      <c r="B235" t="s">
        <v>5211</v>
      </c>
      <c r="C235" t="s">
        <v>5212</v>
      </c>
      <c r="D235" t="s">
        <v>5213</v>
      </c>
      <c r="E235" s="44" t="s">
        <v>5214</v>
      </c>
      <c r="F235" s="69"/>
      <c r="G235" s="19" t="s">
        <v>5210</v>
      </c>
      <c r="H235" t="s">
        <v>5211</v>
      </c>
      <c r="I235" t="s">
        <v>5212</v>
      </c>
      <c r="J235" t="s">
        <v>5213</v>
      </c>
      <c r="K235" s="44" t="s">
        <v>5214</v>
      </c>
      <c r="L235" s="69"/>
      <c r="M235" s="19" t="s">
        <v>5210</v>
      </c>
      <c r="N235" t="s">
        <v>5211</v>
      </c>
      <c r="O235" t="s">
        <v>5212</v>
      </c>
      <c r="P235" t="s">
        <v>5213</v>
      </c>
      <c r="Q235" s="44" t="s">
        <v>5214</v>
      </c>
      <c r="R235" s="69"/>
      <c r="S235" s="19" t="s">
        <v>5210</v>
      </c>
      <c r="T235" t="s">
        <v>5211</v>
      </c>
      <c r="U235" t="s">
        <v>5212</v>
      </c>
      <c r="V235" t="s">
        <v>5213</v>
      </c>
      <c r="W235" s="44" t="s">
        <v>5214</v>
      </c>
      <c r="X235" s="69"/>
      <c r="Y235" s="19" t="s">
        <v>5210</v>
      </c>
      <c r="Z235" t="s">
        <v>5211</v>
      </c>
      <c r="AA235" t="s">
        <v>5212</v>
      </c>
      <c r="AB235" t="s">
        <v>5213</v>
      </c>
      <c r="AC235" s="44" t="s">
        <v>5214</v>
      </c>
      <c r="AD235" s="69"/>
    </row>
    <row r="236" spans="1:30" ht="15.75" thickBot="1" x14ac:dyDescent="0.3">
      <c r="A236" s="70" t="s">
        <v>5216</v>
      </c>
      <c r="B236" s="50">
        <v>51460500480</v>
      </c>
      <c r="C236" s="50">
        <v>1</v>
      </c>
      <c r="D236" s="50">
        <v>0</v>
      </c>
      <c r="E236" s="51">
        <v>7.7576999999999998</v>
      </c>
      <c r="F236" s="69"/>
      <c r="G236" s="70" t="s">
        <v>5216</v>
      </c>
      <c r="H236" s="50">
        <v>64291246080</v>
      </c>
      <c r="I236" s="50">
        <v>1</v>
      </c>
      <c r="J236" s="50">
        <v>0</v>
      </c>
      <c r="K236" s="51">
        <v>6.415</v>
      </c>
      <c r="L236" s="69"/>
      <c r="M236" s="70" t="s">
        <v>5216</v>
      </c>
      <c r="N236" s="50">
        <v>22618331136</v>
      </c>
      <c r="O236" s="50">
        <v>1</v>
      </c>
      <c r="P236" s="50">
        <v>0</v>
      </c>
      <c r="Q236" s="51">
        <v>7.8930999999999996</v>
      </c>
      <c r="R236" s="69"/>
      <c r="S236" s="70" t="s">
        <v>5215</v>
      </c>
      <c r="T236" s="50">
        <v>27496583168</v>
      </c>
      <c r="U236" s="50">
        <v>1.2157</v>
      </c>
      <c r="V236" s="50">
        <v>0</v>
      </c>
      <c r="W236" s="51">
        <v>7.6405000000000003</v>
      </c>
      <c r="X236" s="69"/>
      <c r="Y236" s="70" t="s">
        <v>5216</v>
      </c>
      <c r="Z236" s="50">
        <v>31697077248</v>
      </c>
      <c r="AA236" s="50">
        <v>1</v>
      </c>
      <c r="AB236" s="50">
        <v>0</v>
      </c>
      <c r="AC236" s="51">
        <v>8.1577999999999999</v>
      </c>
      <c r="AD236" s="69"/>
    </row>
    <row r="237" spans="1:30" x14ac:dyDescent="0.25">
      <c r="A237" s="82" t="s">
        <v>5219</v>
      </c>
      <c r="B237" s="83"/>
      <c r="C237" s="83"/>
      <c r="D237" s="83"/>
      <c r="E237" s="84"/>
      <c r="F237" s="69"/>
      <c r="G237" s="82" t="s">
        <v>5219</v>
      </c>
      <c r="H237" s="83"/>
      <c r="I237" s="83"/>
      <c r="J237" s="83"/>
      <c r="K237" s="84"/>
      <c r="L237" s="69"/>
      <c r="M237" s="82" t="s">
        <v>5219</v>
      </c>
      <c r="N237" s="83"/>
      <c r="O237" s="83"/>
      <c r="P237" s="83"/>
      <c r="Q237" s="84"/>
      <c r="R237" s="69"/>
      <c r="S237" s="82" t="s">
        <v>5219</v>
      </c>
      <c r="T237" s="83"/>
      <c r="U237" s="83"/>
      <c r="V237" s="83"/>
      <c r="W237" s="84"/>
      <c r="X237" s="69"/>
      <c r="Y237" s="82" t="s">
        <v>5219</v>
      </c>
      <c r="Z237" s="83"/>
      <c r="AA237" s="83"/>
      <c r="AB237" s="83"/>
      <c r="AC237" s="84"/>
      <c r="AD237" s="69"/>
    </row>
    <row r="238" spans="1:30" x14ac:dyDescent="0.25">
      <c r="A238" s="19" t="s">
        <v>5210</v>
      </c>
      <c r="B238" t="s">
        <v>5211</v>
      </c>
      <c r="C238" t="s">
        <v>5212</v>
      </c>
      <c r="D238" t="s">
        <v>5213</v>
      </c>
      <c r="E238" s="44" t="s">
        <v>5214</v>
      </c>
      <c r="F238" s="69"/>
      <c r="G238" s="19" t="s">
        <v>5210</v>
      </c>
      <c r="H238" t="s">
        <v>5211</v>
      </c>
      <c r="I238" t="s">
        <v>5212</v>
      </c>
      <c r="J238" t="s">
        <v>5213</v>
      </c>
      <c r="K238" s="44" t="s">
        <v>5214</v>
      </c>
      <c r="L238" s="69"/>
      <c r="M238" s="19" t="s">
        <v>5210</v>
      </c>
      <c r="N238" t="s">
        <v>5211</v>
      </c>
      <c r="O238" t="s">
        <v>5212</v>
      </c>
      <c r="P238" t="s">
        <v>5213</v>
      </c>
      <c r="Q238" s="44" t="s">
        <v>5214</v>
      </c>
      <c r="R238" s="69"/>
      <c r="S238" s="19" t="s">
        <v>5210</v>
      </c>
      <c r="T238" t="s">
        <v>5211</v>
      </c>
      <c r="U238" t="s">
        <v>5212</v>
      </c>
      <c r="V238" t="s">
        <v>5213</v>
      </c>
      <c r="W238" s="44" t="s">
        <v>5214</v>
      </c>
      <c r="X238" s="69"/>
      <c r="Y238" s="19" t="s">
        <v>5210</v>
      </c>
      <c r="Z238" t="s">
        <v>5211</v>
      </c>
      <c r="AA238" t="s">
        <v>5212</v>
      </c>
      <c r="AB238" t="s">
        <v>5213</v>
      </c>
      <c r="AC238" s="44" t="s">
        <v>5214</v>
      </c>
      <c r="AD238" s="69"/>
    </row>
    <row r="239" spans="1:30" ht="15.75" thickBot="1" x14ac:dyDescent="0.3">
      <c r="A239" s="70" t="s">
        <v>5216</v>
      </c>
      <c r="B239" s="50">
        <v>83138056192</v>
      </c>
      <c r="C239" s="50">
        <v>1</v>
      </c>
      <c r="D239" s="50">
        <v>0</v>
      </c>
      <c r="E239" s="51">
        <v>7.7565999999999997</v>
      </c>
      <c r="F239" s="69"/>
      <c r="G239" s="70" t="s">
        <v>5216</v>
      </c>
      <c r="H239" s="50">
        <v>80936271872</v>
      </c>
      <c r="I239" s="50">
        <v>1</v>
      </c>
      <c r="J239" s="50">
        <v>0</v>
      </c>
      <c r="K239" s="51">
        <v>6.4131999999999998</v>
      </c>
      <c r="L239" s="69"/>
      <c r="M239" s="70" t="s">
        <v>5216</v>
      </c>
      <c r="N239" s="50">
        <v>28596576256</v>
      </c>
      <c r="O239" s="50">
        <v>1</v>
      </c>
      <c r="P239" s="50">
        <v>0</v>
      </c>
      <c r="Q239" s="51">
        <v>7.8968999999999996</v>
      </c>
      <c r="R239" s="69"/>
      <c r="S239" s="70" t="s">
        <v>5215</v>
      </c>
      <c r="T239" s="50">
        <v>53641393152</v>
      </c>
      <c r="U239" s="50">
        <v>1.8757999999999999</v>
      </c>
      <c r="V239" s="50">
        <v>0</v>
      </c>
      <c r="W239" s="51">
        <v>7.6368999999999998</v>
      </c>
      <c r="X239" s="69"/>
      <c r="Y239" s="70" t="s">
        <v>5216</v>
      </c>
      <c r="Z239" s="50">
        <v>92827323392</v>
      </c>
      <c r="AA239" s="50">
        <v>1</v>
      </c>
      <c r="AB239" s="50">
        <v>0</v>
      </c>
      <c r="AC239" s="51">
        <v>8.1480999999999995</v>
      </c>
      <c r="AD239" s="69"/>
    </row>
    <row r="240" spans="1:30" ht="15.75" thickBot="1" x14ac:dyDescent="0.3">
      <c r="D240" s="71" t="s">
        <v>5220</v>
      </c>
      <c r="E240" s="72">
        <f>1-((B236/B230)/(B239/B233))</f>
        <v>0.47922294046184266</v>
      </c>
      <c r="F240" s="69"/>
      <c r="J240" s="71" t="s">
        <v>5220</v>
      </c>
      <c r="K240" s="72">
        <f>1-((H236/H230)/(H239/H233))</f>
        <v>0.30663037490697564</v>
      </c>
      <c r="L240" s="69"/>
      <c r="P240" s="71" t="s">
        <v>5220</v>
      </c>
      <c r="Q240" s="72">
        <f>1-((N236/N230)/(N239/N233))</f>
        <v>0.33173494208186272</v>
      </c>
      <c r="R240" s="69"/>
      <c r="V240" s="71" t="s">
        <v>5220</v>
      </c>
      <c r="W240" s="72">
        <f>1-((T236/T230)/(T239/T233))</f>
        <v>0.51473431166038552</v>
      </c>
      <c r="X240" s="69"/>
      <c r="AB240" s="71" t="s">
        <v>5220</v>
      </c>
      <c r="AC240" s="72">
        <f>1-((Z236/Z230)/(Z239/Z233))</f>
        <v>0.66758925546051917</v>
      </c>
      <c r="AD240" s="69"/>
    </row>
    <row r="241" spans="1:30" ht="15.75" thickTop="1" x14ac:dyDescent="0.25">
      <c r="F241" s="69"/>
      <c r="L241" s="69"/>
      <c r="R241" s="69"/>
      <c r="X241" s="69"/>
      <c r="AD241" s="69"/>
    </row>
    <row r="242" spans="1:30" ht="15.75" thickBot="1" x14ac:dyDescent="0.3">
      <c r="A242" t="s">
        <v>5221</v>
      </c>
      <c r="F242" s="69"/>
      <c r="G242" t="s">
        <v>5221</v>
      </c>
      <c r="L242" s="69"/>
      <c r="M242" t="s">
        <v>5221</v>
      </c>
      <c r="R242" s="69"/>
      <c r="S242" t="s">
        <v>5221</v>
      </c>
      <c r="X242" s="69"/>
      <c r="Y242" t="s">
        <v>5221</v>
      </c>
      <c r="AD242" s="69"/>
    </row>
    <row r="243" spans="1:30" x14ac:dyDescent="0.25">
      <c r="A243" s="82" t="s">
        <v>5222</v>
      </c>
      <c r="B243" s="83"/>
      <c r="C243" s="83"/>
      <c r="D243" s="83"/>
      <c r="E243" s="84"/>
      <c r="F243" s="69"/>
      <c r="G243" s="82" t="s">
        <v>5222</v>
      </c>
      <c r="H243" s="83"/>
      <c r="I243" s="83"/>
      <c r="J243" s="83"/>
      <c r="K243" s="84"/>
      <c r="L243" s="69"/>
      <c r="M243" s="82" t="s">
        <v>5222</v>
      </c>
      <c r="N243" s="83"/>
      <c r="O243" s="83"/>
      <c r="P243" s="83"/>
      <c r="Q243" s="84"/>
      <c r="R243" s="69"/>
      <c r="S243" s="82" t="s">
        <v>5222</v>
      </c>
      <c r="T243" s="83"/>
      <c r="U243" s="83"/>
      <c r="V243" s="83"/>
      <c r="W243" s="84"/>
      <c r="X243" s="69"/>
      <c r="Y243" s="82" t="s">
        <v>5222</v>
      </c>
      <c r="Z243" s="83"/>
      <c r="AA243" s="83"/>
      <c r="AB243" s="83"/>
      <c r="AC243" s="84"/>
      <c r="AD243" s="69"/>
    </row>
    <row r="244" spans="1:30" x14ac:dyDescent="0.25">
      <c r="A244" s="19" t="s">
        <v>5223</v>
      </c>
      <c r="B244" t="s">
        <v>5214</v>
      </c>
      <c r="C244" t="s">
        <v>5224</v>
      </c>
      <c r="D244" t="s">
        <v>5225</v>
      </c>
      <c r="E244" s="44"/>
      <c r="F244" s="69"/>
      <c r="G244" s="19" t="s">
        <v>5223</v>
      </c>
      <c r="H244" t="s">
        <v>5214</v>
      </c>
      <c r="I244" t="s">
        <v>5224</v>
      </c>
      <c r="J244" t="s">
        <v>5225</v>
      </c>
      <c r="K244" s="44"/>
      <c r="L244" s="69"/>
      <c r="M244" s="19" t="s">
        <v>5223</v>
      </c>
      <c r="N244" t="s">
        <v>5214</v>
      </c>
      <c r="O244" t="s">
        <v>5224</v>
      </c>
      <c r="P244" t="s">
        <v>5225</v>
      </c>
      <c r="Q244" s="44"/>
      <c r="R244" s="69"/>
      <c r="S244" s="19" t="s">
        <v>5223</v>
      </c>
      <c r="T244" t="s">
        <v>5214</v>
      </c>
      <c r="U244" t="s">
        <v>5224</v>
      </c>
      <c r="V244" t="s">
        <v>5225</v>
      </c>
      <c r="W244" s="44"/>
      <c r="X244" s="69"/>
      <c r="Y244" s="19" t="s">
        <v>5223</v>
      </c>
      <c r="Z244" t="s">
        <v>5214</v>
      </c>
      <c r="AA244" t="s">
        <v>5224</v>
      </c>
      <c r="AB244" t="s">
        <v>5225</v>
      </c>
      <c r="AC244" s="44"/>
      <c r="AD244" s="69"/>
    </row>
    <row r="245" spans="1:30" ht="15.75" thickBot="1" x14ac:dyDescent="0.3">
      <c r="A245" s="70">
        <v>1</v>
      </c>
      <c r="B245" s="50">
        <v>7.7845000000000004</v>
      </c>
      <c r="C245" s="50">
        <v>-179786816</v>
      </c>
      <c r="D245" s="50"/>
      <c r="E245" s="51"/>
      <c r="F245" s="69"/>
      <c r="G245" s="70">
        <v>1</v>
      </c>
      <c r="H245" s="50">
        <v>6.4196999999999997</v>
      </c>
      <c r="I245" s="50">
        <v>-316420160</v>
      </c>
      <c r="J245" s="50"/>
      <c r="K245" s="51"/>
      <c r="L245" s="69"/>
      <c r="M245" s="70">
        <v>1</v>
      </c>
      <c r="N245" s="50">
        <v>7.9024000000000001</v>
      </c>
      <c r="O245" s="50">
        <v>-248355520</v>
      </c>
      <c r="P245" s="50"/>
      <c r="Q245" s="51"/>
      <c r="R245" s="69"/>
      <c r="S245" s="70">
        <v>2</v>
      </c>
      <c r="T245" s="50">
        <v>7.6611000000000002</v>
      </c>
      <c r="U245" s="50">
        <v>-205720448</v>
      </c>
      <c r="V245" s="50"/>
      <c r="W245" s="51"/>
      <c r="X245" s="69"/>
      <c r="Y245" s="70">
        <v>1</v>
      </c>
      <c r="Z245" s="50">
        <v>8.1745000000000001</v>
      </c>
      <c r="AA245" s="50">
        <v>-123946432</v>
      </c>
      <c r="AB245" s="50"/>
      <c r="AC245" s="51"/>
      <c r="AD245" s="69"/>
    </row>
    <row r="246" spans="1:30" x14ac:dyDescent="0.25">
      <c r="A246" s="85" t="s">
        <v>5226</v>
      </c>
      <c r="B246" s="86"/>
      <c r="C246" s="86"/>
      <c r="D246" s="86"/>
      <c r="E246" s="87"/>
      <c r="F246" s="69"/>
      <c r="G246" s="85" t="s">
        <v>5226</v>
      </c>
      <c r="H246" s="86"/>
      <c r="I246" s="86"/>
      <c r="J246" s="86"/>
      <c r="K246" s="87"/>
      <c r="L246" s="69"/>
      <c r="M246" s="85" t="s">
        <v>5226</v>
      </c>
      <c r="N246" s="86"/>
      <c r="O246" s="86"/>
      <c r="P246" s="86"/>
      <c r="Q246" s="87"/>
      <c r="R246" s="69"/>
      <c r="S246" s="85" t="s">
        <v>5226</v>
      </c>
      <c r="T246" s="86"/>
      <c r="U246" s="86"/>
      <c r="V246" s="86"/>
      <c r="W246" s="87"/>
      <c r="X246" s="69"/>
      <c r="Y246" s="85" t="s">
        <v>5226</v>
      </c>
      <c r="Z246" s="86"/>
      <c r="AA246" s="86"/>
      <c r="AB246" s="86"/>
      <c r="AC246" s="87"/>
      <c r="AD246" s="69"/>
    </row>
    <row r="247" spans="1:30" x14ac:dyDescent="0.25">
      <c r="A247" s="19" t="s">
        <v>5223</v>
      </c>
      <c r="B247" t="s">
        <v>5214</v>
      </c>
      <c r="C247" t="s">
        <v>5224</v>
      </c>
      <c r="D247" t="s">
        <v>5225</v>
      </c>
      <c r="E247" s="44"/>
      <c r="F247" s="69"/>
      <c r="G247" s="19" t="s">
        <v>5223</v>
      </c>
      <c r="H247" t="s">
        <v>5214</v>
      </c>
      <c r="I247" t="s">
        <v>5224</v>
      </c>
      <c r="J247" t="s">
        <v>5225</v>
      </c>
      <c r="K247" s="44"/>
      <c r="L247" s="69"/>
      <c r="M247" s="19" t="s">
        <v>5223</v>
      </c>
      <c r="N247" t="s">
        <v>5214</v>
      </c>
      <c r="O247" t="s">
        <v>5224</v>
      </c>
      <c r="P247" t="s">
        <v>5225</v>
      </c>
      <c r="Q247" s="44"/>
      <c r="R247" s="69"/>
      <c r="S247" s="19" t="s">
        <v>5223</v>
      </c>
      <c r="T247" t="s">
        <v>5214</v>
      </c>
      <c r="U247" t="s">
        <v>5224</v>
      </c>
      <c r="V247" t="s">
        <v>5225</v>
      </c>
      <c r="W247" s="44"/>
      <c r="X247" s="69"/>
      <c r="Y247" s="19" t="s">
        <v>5223</v>
      </c>
      <c r="Z247" t="s">
        <v>5214</v>
      </c>
      <c r="AA247" t="s">
        <v>5224</v>
      </c>
      <c r="AB247" t="s">
        <v>5225</v>
      </c>
      <c r="AC247" s="44"/>
      <c r="AD247" s="69"/>
    </row>
    <row r="248" spans="1:30" ht="15.75" thickBot="1" x14ac:dyDescent="0.3">
      <c r="A248" s="70">
        <v>1</v>
      </c>
      <c r="B248" s="50">
        <v>7.7679</v>
      </c>
      <c r="C248" s="50">
        <v>129918464</v>
      </c>
      <c r="D248" s="50"/>
      <c r="E248" s="51"/>
      <c r="F248" s="69"/>
      <c r="G248" s="70">
        <v>1</v>
      </c>
      <c r="H248" s="50">
        <v>6.4104000000000001</v>
      </c>
      <c r="I248" s="50">
        <v>191182848</v>
      </c>
      <c r="J248" s="50"/>
      <c r="K248" s="51"/>
      <c r="L248" s="69"/>
      <c r="M248" s="70">
        <v>1</v>
      </c>
      <c r="N248" s="50">
        <v>7.8958000000000004</v>
      </c>
      <c r="O248" s="50">
        <v>102729728</v>
      </c>
      <c r="P248" s="50"/>
      <c r="Q248" s="51"/>
      <c r="R248" s="69"/>
      <c r="S248" s="70">
        <v>2</v>
      </c>
      <c r="T248" s="50">
        <v>7.6474000000000002</v>
      </c>
      <c r="U248" s="50">
        <v>153435648</v>
      </c>
      <c r="V248" s="50"/>
      <c r="W248" s="51"/>
      <c r="X248" s="69"/>
      <c r="Y248" s="70">
        <v>1</v>
      </c>
      <c r="Z248" s="50">
        <v>8.1422000000000008</v>
      </c>
      <c r="AA248" s="50">
        <v>349240320</v>
      </c>
      <c r="AB248" s="50"/>
      <c r="AC248" s="51"/>
      <c r="AD248" s="69"/>
    </row>
    <row r="249" spans="1:30" ht="15.75" thickBot="1" x14ac:dyDescent="0.3">
      <c r="D249" s="71" t="s">
        <v>5220</v>
      </c>
      <c r="E249" s="73">
        <f>ABS((C248-(C245))/C245)</f>
        <v>1.7226250894837583</v>
      </c>
      <c r="F249" s="69"/>
      <c r="J249" s="71" t="s">
        <v>5220</v>
      </c>
      <c r="K249" s="73">
        <f>ABS((I248-(I245))/I245)</f>
        <v>1.6042056485907852</v>
      </c>
      <c r="L249" s="69"/>
      <c r="P249" s="71" t="s">
        <v>5220</v>
      </c>
      <c r="Q249" s="73">
        <f>ABS((O248-(O245))/O245)</f>
        <v>1.4136398015232357</v>
      </c>
      <c r="R249" s="69"/>
      <c r="V249" s="71" t="s">
        <v>5220</v>
      </c>
      <c r="W249" s="73">
        <f>ABS((U248-(U245))/U245)</f>
        <v>1.7458453911202838</v>
      </c>
      <c r="X249" s="69"/>
      <c r="AB249" s="71" t="s">
        <v>5220</v>
      </c>
      <c r="AC249" s="73">
        <f>ABS((AA248-(AA245))/AA245)</f>
        <v>3.8176714276051125</v>
      </c>
      <c r="AD249" s="69"/>
    </row>
    <row r="250" spans="1:30" ht="15.75" thickTop="1" x14ac:dyDescent="0.25"/>
  </sheetData>
  <sheetProtection algorithmName="SHA-512" hashValue="fQGMS9UYFsutuyAvgO4aKrFiD5vMHbjbZVEnIY+iKsSniCVomcVQhiHS13etsZa2zSv+b3eobDo2xVxvmD7w0g==" saltValue="lO/zx8GdCpYj/AYM9ENt6w==" spinCount="100000" sheet="1" objects="1" scenarios="1"/>
  <mergeCells count="300">
    <mergeCell ref="A243:E243"/>
    <mergeCell ref="G243:K243"/>
    <mergeCell ref="M243:Q243"/>
    <mergeCell ref="S243:W243"/>
    <mergeCell ref="Y243:AC243"/>
    <mergeCell ref="A246:E246"/>
    <mergeCell ref="G246:K246"/>
    <mergeCell ref="M246:Q246"/>
    <mergeCell ref="S246:W246"/>
    <mergeCell ref="Y246:AC246"/>
    <mergeCell ref="A234:E234"/>
    <mergeCell ref="G234:K234"/>
    <mergeCell ref="M234:Q234"/>
    <mergeCell ref="S234:W234"/>
    <mergeCell ref="Y234:AC234"/>
    <mergeCell ref="A237:E237"/>
    <mergeCell ref="G237:K237"/>
    <mergeCell ref="M237:Q237"/>
    <mergeCell ref="S237:W237"/>
    <mergeCell ref="Y237:AC237"/>
    <mergeCell ref="A228:E228"/>
    <mergeCell ref="G228:K228"/>
    <mergeCell ref="M228:Q228"/>
    <mergeCell ref="S228:W228"/>
    <mergeCell ref="Y228:AC228"/>
    <mergeCell ref="A231:E231"/>
    <mergeCell ref="G231:K231"/>
    <mergeCell ref="M231:Q231"/>
    <mergeCell ref="S231:W231"/>
    <mergeCell ref="Y231:AC231"/>
    <mergeCell ref="A218:E218"/>
    <mergeCell ref="G218:K218"/>
    <mergeCell ref="M218:Q218"/>
    <mergeCell ref="S218:W218"/>
    <mergeCell ref="Y218:AC218"/>
    <mergeCell ref="A221:E221"/>
    <mergeCell ref="G221:K221"/>
    <mergeCell ref="M221:Q221"/>
    <mergeCell ref="S221:W221"/>
    <mergeCell ref="Y221:AC221"/>
    <mergeCell ref="A209:E209"/>
    <mergeCell ref="G209:K209"/>
    <mergeCell ref="M209:Q209"/>
    <mergeCell ref="S209:W209"/>
    <mergeCell ref="Y209:AC209"/>
    <mergeCell ref="A212:E212"/>
    <mergeCell ref="G212:K212"/>
    <mergeCell ref="M212:Q212"/>
    <mergeCell ref="S212:W212"/>
    <mergeCell ref="Y212:AC212"/>
    <mergeCell ref="A203:E203"/>
    <mergeCell ref="G203:K203"/>
    <mergeCell ref="M203:Q203"/>
    <mergeCell ref="S203:W203"/>
    <mergeCell ref="Y203:AC203"/>
    <mergeCell ref="A206:E206"/>
    <mergeCell ref="G206:K206"/>
    <mergeCell ref="M206:Q206"/>
    <mergeCell ref="S206:W206"/>
    <mergeCell ref="Y206:AC206"/>
    <mergeCell ref="A193:E193"/>
    <mergeCell ref="G193:K193"/>
    <mergeCell ref="M193:Q193"/>
    <mergeCell ref="S193:W193"/>
    <mergeCell ref="Y193:AC193"/>
    <mergeCell ref="A196:E196"/>
    <mergeCell ref="G196:K196"/>
    <mergeCell ref="M196:Q196"/>
    <mergeCell ref="S196:W196"/>
    <mergeCell ref="Y196:AC196"/>
    <mergeCell ref="A184:E184"/>
    <mergeCell ref="G184:K184"/>
    <mergeCell ref="M184:Q184"/>
    <mergeCell ref="S184:W184"/>
    <mergeCell ref="Y184:AC184"/>
    <mergeCell ref="A187:E187"/>
    <mergeCell ref="G187:K187"/>
    <mergeCell ref="M187:Q187"/>
    <mergeCell ref="S187:W187"/>
    <mergeCell ref="Y187:AC187"/>
    <mergeCell ref="A178:E178"/>
    <mergeCell ref="G178:K178"/>
    <mergeCell ref="M178:Q178"/>
    <mergeCell ref="S178:W178"/>
    <mergeCell ref="Y178:AC178"/>
    <mergeCell ref="A181:E181"/>
    <mergeCell ref="G181:K181"/>
    <mergeCell ref="M181:Q181"/>
    <mergeCell ref="S181:W181"/>
    <mergeCell ref="Y181:AC181"/>
    <mergeCell ref="A168:E168"/>
    <mergeCell ref="G168:K168"/>
    <mergeCell ref="M168:Q168"/>
    <mergeCell ref="S168:W168"/>
    <mergeCell ref="Y168:AC168"/>
    <mergeCell ref="A171:E171"/>
    <mergeCell ref="G171:K171"/>
    <mergeCell ref="M171:Q171"/>
    <mergeCell ref="S171:W171"/>
    <mergeCell ref="Y171:AC171"/>
    <mergeCell ref="A159:E159"/>
    <mergeCell ref="G159:K159"/>
    <mergeCell ref="M159:Q159"/>
    <mergeCell ref="S159:W159"/>
    <mergeCell ref="Y159:AC159"/>
    <mergeCell ref="A162:E162"/>
    <mergeCell ref="G162:K162"/>
    <mergeCell ref="M162:Q162"/>
    <mergeCell ref="S162:W162"/>
    <mergeCell ref="Y162:AC162"/>
    <mergeCell ref="A153:E153"/>
    <mergeCell ref="G153:K153"/>
    <mergeCell ref="M153:Q153"/>
    <mergeCell ref="S153:W153"/>
    <mergeCell ref="Y153:AC153"/>
    <mergeCell ref="A156:E156"/>
    <mergeCell ref="G156:K156"/>
    <mergeCell ref="M156:Q156"/>
    <mergeCell ref="S156:W156"/>
    <mergeCell ref="Y156:AC156"/>
    <mergeCell ref="A143:E143"/>
    <mergeCell ref="G143:K143"/>
    <mergeCell ref="M143:Q143"/>
    <mergeCell ref="S143:W143"/>
    <mergeCell ref="Y143:AC143"/>
    <mergeCell ref="A146:E146"/>
    <mergeCell ref="G146:K146"/>
    <mergeCell ref="M146:Q146"/>
    <mergeCell ref="S146:W146"/>
    <mergeCell ref="Y146:AC146"/>
    <mergeCell ref="A134:E134"/>
    <mergeCell ref="G134:K134"/>
    <mergeCell ref="M134:Q134"/>
    <mergeCell ref="S134:W134"/>
    <mergeCell ref="Y134:AC134"/>
    <mergeCell ref="A137:E137"/>
    <mergeCell ref="G137:K137"/>
    <mergeCell ref="M137:Q137"/>
    <mergeCell ref="S137:W137"/>
    <mergeCell ref="Y137:AC137"/>
    <mergeCell ref="A128:E128"/>
    <mergeCell ref="G128:K128"/>
    <mergeCell ref="M128:Q128"/>
    <mergeCell ref="S128:W128"/>
    <mergeCell ref="Y128:AC128"/>
    <mergeCell ref="A131:E131"/>
    <mergeCell ref="G131:K131"/>
    <mergeCell ref="M131:Q131"/>
    <mergeCell ref="S131:W131"/>
    <mergeCell ref="Y131:AC131"/>
    <mergeCell ref="A118:E118"/>
    <mergeCell ref="G118:K118"/>
    <mergeCell ref="M118:Q118"/>
    <mergeCell ref="S118:W118"/>
    <mergeCell ref="Y118:AC118"/>
    <mergeCell ref="A121:E121"/>
    <mergeCell ref="G121:K121"/>
    <mergeCell ref="M121:Q121"/>
    <mergeCell ref="S121:W121"/>
    <mergeCell ref="Y121:AC121"/>
    <mergeCell ref="A109:E109"/>
    <mergeCell ref="G109:K109"/>
    <mergeCell ref="M109:Q109"/>
    <mergeCell ref="S109:W109"/>
    <mergeCell ref="Y109:AC109"/>
    <mergeCell ref="A112:E112"/>
    <mergeCell ref="G112:K112"/>
    <mergeCell ref="M112:Q112"/>
    <mergeCell ref="S112:W112"/>
    <mergeCell ref="Y112:AC112"/>
    <mergeCell ref="A103:E103"/>
    <mergeCell ref="G103:K103"/>
    <mergeCell ref="M103:Q103"/>
    <mergeCell ref="S103:W103"/>
    <mergeCell ref="Y103:AC103"/>
    <mergeCell ref="A106:E106"/>
    <mergeCell ref="G106:K106"/>
    <mergeCell ref="M106:Q106"/>
    <mergeCell ref="S106:W106"/>
    <mergeCell ref="Y106:AC106"/>
    <mergeCell ref="A93:E93"/>
    <mergeCell ref="G93:K93"/>
    <mergeCell ref="M93:Q93"/>
    <mergeCell ref="S93:W93"/>
    <mergeCell ref="Y93:AC93"/>
    <mergeCell ref="A96:E96"/>
    <mergeCell ref="G96:K96"/>
    <mergeCell ref="M96:Q96"/>
    <mergeCell ref="S96:W96"/>
    <mergeCell ref="Y96:AC96"/>
    <mergeCell ref="A84:E84"/>
    <mergeCell ref="G84:K84"/>
    <mergeCell ref="M84:Q84"/>
    <mergeCell ref="S84:W84"/>
    <mergeCell ref="Y84:AC84"/>
    <mergeCell ref="A87:E87"/>
    <mergeCell ref="G87:K87"/>
    <mergeCell ref="M87:Q87"/>
    <mergeCell ref="S87:W87"/>
    <mergeCell ref="Y87:AC87"/>
    <mergeCell ref="A78:E78"/>
    <mergeCell ref="G78:K78"/>
    <mergeCell ref="M78:Q78"/>
    <mergeCell ref="S78:W78"/>
    <mergeCell ref="Y78:AC78"/>
    <mergeCell ref="A81:E81"/>
    <mergeCell ref="G81:K81"/>
    <mergeCell ref="M81:Q81"/>
    <mergeCell ref="S81:W81"/>
    <mergeCell ref="Y81:AC81"/>
    <mergeCell ref="A68:E68"/>
    <mergeCell ref="G68:K68"/>
    <mergeCell ref="M68:Q68"/>
    <mergeCell ref="S68:W68"/>
    <mergeCell ref="Y68:AC68"/>
    <mergeCell ref="A71:E71"/>
    <mergeCell ref="G71:K71"/>
    <mergeCell ref="M71:Q71"/>
    <mergeCell ref="S71:W71"/>
    <mergeCell ref="Y71:AC71"/>
    <mergeCell ref="A59:E59"/>
    <mergeCell ref="G59:K59"/>
    <mergeCell ref="M59:Q59"/>
    <mergeCell ref="S59:W59"/>
    <mergeCell ref="Y59:AC59"/>
    <mergeCell ref="A62:E62"/>
    <mergeCell ref="G62:K62"/>
    <mergeCell ref="M62:Q62"/>
    <mergeCell ref="S62:W62"/>
    <mergeCell ref="Y62:AC62"/>
    <mergeCell ref="A53:E53"/>
    <mergeCell ref="G53:K53"/>
    <mergeCell ref="M53:Q53"/>
    <mergeCell ref="S53:W53"/>
    <mergeCell ref="Y53:AC53"/>
    <mergeCell ref="A56:E56"/>
    <mergeCell ref="G56:K56"/>
    <mergeCell ref="M56:Q56"/>
    <mergeCell ref="S56:W56"/>
    <mergeCell ref="Y56:AC56"/>
    <mergeCell ref="A43:E43"/>
    <mergeCell ref="G43:K43"/>
    <mergeCell ref="M43:Q43"/>
    <mergeCell ref="S43:W43"/>
    <mergeCell ref="Y43:AC43"/>
    <mergeCell ref="A46:E46"/>
    <mergeCell ref="G46:K46"/>
    <mergeCell ref="M46:Q46"/>
    <mergeCell ref="S46:W46"/>
    <mergeCell ref="Y46:AC46"/>
    <mergeCell ref="A34:E34"/>
    <mergeCell ref="G34:K34"/>
    <mergeCell ref="M34:Q34"/>
    <mergeCell ref="S34:W34"/>
    <mergeCell ref="Y34:AC34"/>
    <mergeCell ref="A37:E37"/>
    <mergeCell ref="G37:K37"/>
    <mergeCell ref="M37:Q37"/>
    <mergeCell ref="S37:W37"/>
    <mergeCell ref="Y37:AC37"/>
    <mergeCell ref="A28:E28"/>
    <mergeCell ref="G28:K28"/>
    <mergeCell ref="M28:Q28"/>
    <mergeCell ref="S28:W28"/>
    <mergeCell ref="Y28:AC28"/>
    <mergeCell ref="A31:E31"/>
    <mergeCell ref="G31:K31"/>
    <mergeCell ref="M31:Q31"/>
    <mergeCell ref="S31:W31"/>
    <mergeCell ref="Y31:AC31"/>
    <mergeCell ref="A18:E18"/>
    <mergeCell ref="G18:K18"/>
    <mergeCell ref="M18:Q18"/>
    <mergeCell ref="S18:W18"/>
    <mergeCell ref="Y18:AC18"/>
    <mergeCell ref="A21:E21"/>
    <mergeCell ref="G21:K21"/>
    <mergeCell ref="M21:Q21"/>
    <mergeCell ref="S21:W21"/>
    <mergeCell ref="Y21:AC21"/>
    <mergeCell ref="A9:E9"/>
    <mergeCell ref="G9:K9"/>
    <mergeCell ref="M9:Q9"/>
    <mergeCell ref="S9:W9"/>
    <mergeCell ref="Y9:AC9"/>
    <mergeCell ref="A12:E12"/>
    <mergeCell ref="G12:K12"/>
    <mergeCell ref="M12:Q12"/>
    <mergeCell ref="S12:W12"/>
    <mergeCell ref="Y12:AC12"/>
    <mergeCell ref="A3:E3"/>
    <mergeCell ref="G3:K3"/>
    <mergeCell ref="M3:Q3"/>
    <mergeCell ref="S3:W3"/>
    <mergeCell ref="Y3:AC3"/>
    <mergeCell ref="A6:E6"/>
    <mergeCell ref="G6:K6"/>
    <mergeCell ref="M6:Q6"/>
    <mergeCell ref="S6:W6"/>
    <mergeCell ref="Y6:AC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E1" sqref="E1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7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5230</v>
      </c>
      <c r="E1" s="42"/>
      <c r="F1" s="42"/>
      <c r="G1" s="42"/>
      <c r="H1" s="56">
        <v>1</v>
      </c>
      <c r="I1" s="54">
        <v>0.2</v>
      </c>
      <c r="J1" s="75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5228</v>
      </c>
      <c r="J2" s="76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74">
        <v>108.44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Plates'!A38</f>
        <v>P1_D01</v>
      </c>
      <c r="B3" s="5" t="str">
        <f>'All Plates'!J38</f>
        <v>0110705904</v>
      </c>
      <c r="C3" t="s">
        <v>4258</v>
      </c>
      <c r="D3" t="str">
        <f>IFERROR('All Plates'!K38,"Not Binding")</f>
        <v>Binding</v>
      </c>
      <c r="E3" t="str">
        <f>IF(ISNUMBER(SEARCH("Waterlogsy",VLOOKUP(A3,'FBS input file'!A:I,9,0))),"Yes","No")</f>
        <v>Yes</v>
      </c>
      <c r="F3" t="str">
        <f>IF(ISNUMBER(SEARCH("T2",VLOOKUP(A3,'FBS input file'!A:I,9,0))),"Yes","No")</f>
        <v>No</v>
      </c>
      <c r="G3" t="str">
        <f>IF(ISNUMBER(SEARCH("1D",VLOOKUP(A3,'FBS input file'!A:I,9,0))),"Yes","No")</f>
        <v>Yes</v>
      </c>
      <c r="H3" s="57">
        <f>IFERROR(_xlfn.NUMBERVALUE(VLOOKUP(A3,'FBS input file'!A:M,13,0)),0)</f>
        <v>1.6878245119999999</v>
      </c>
      <c r="I3" s="55">
        <f>IFERROR(_xlfn.NUMBERVALUE(VLOOKUP(A3,'FBS input file'!A:M,11,0)),0)</f>
        <v>0.18</v>
      </c>
      <c r="J3" s="77" cm="1">
        <f t="array" aca="1" ref="J3" ca="1">IFERROR(ROUND(LOOKUP(9.99999999999999E+307,--MID(VLOOKUP(A3,'FBS input file'!A:L,10,0),MIN(FIND({0,1,2,3,4,5,6,7,8,9},VLOOKUP(A3,'FBS input file'!A:L,10,0)&amp;"0123456789")),ROW(INDIRECT("1:20")))),0),0)</f>
        <v>5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9.1</v>
      </c>
      <c r="N3" t="str">
        <f>VLOOKUP(A3,'All Plates'!A:K,3,0)</f>
        <v>Inconsistent Expert</v>
      </c>
      <c r="O3" t="str">
        <f>VLOOKUP(A3,'All Plates'!A:K,7,0)</f>
        <v>low solubility</v>
      </c>
      <c r="P3" t="str">
        <f t="shared" ref="P3:P66" si="0">IF(OR(E3="Yes",F3="Yes",G3="Yes"),IF(AND(D3="Binding",N3="Inconsistent Expert"),"No","Good"),-10000)</f>
        <v>No</v>
      </c>
      <c r="Q3" s="53">
        <f t="shared" ref="Q3:Q66" si="1">IFERROR((I3/($S$2*$R$4))*1000,"No")</f>
        <v>8.299520472150497E-2</v>
      </c>
      <c r="R3" t="s">
        <v>5008</v>
      </c>
      <c r="S3" s="22" t="s">
        <v>4105</v>
      </c>
      <c r="T3" s="20">
        <f ca="1">COUNTIF(Plate1!K2:K97,"Binding")</f>
        <v>10</v>
      </c>
      <c r="U3" s="20">
        <f ca="1">COUNTIF(Plate1!K2:K97,"Ambiguous")</f>
        <v>0</v>
      </c>
      <c r="V3" s="20">
        <f ca="1">COUNTIF(Plate1!K2:K97,"Not Binding")</f>
        <v>86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1.3020833333333334E-2</v>
      </c>
      <c r="AA3" s="32">
        <f t="shared" ref="AA3:AB10" ca="1" si="2">U3/$Y$11</f>
        <v>0</v>
      </c>
      <c r="AB3" s="32">
        <f t="shared" ca="1" si="2"/>
        <v>0.11197916666666667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Plates'!A2</f>
        <v>P1_A01</v>
      </c>
      <c r="B4" s="5" t="str">
        <f>'All Plates'!J2</f>
        <v>0110705238</v>
      </c>
      <c r="C4" t="s">
        <v>4222</v>
      </c>
      <c r="D4" t="str">
        <f>IFERROR('All Plates'!K2,"Not Binding")</f>
        <v>Binding</v>
      </c>
      <c r="E4" t="str">
        <f>IF(ISNUMBER(SEARCH("Waterlogsy",VLOOKUP(A4,'FBS input file'!A:I,9,0))),"Yes","No")</f>
        <v>Yes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No</v>
      </c>
      <c r="H4" s="57">
        <f>IFERROR(_xlfn.NUMBERVALUE(VLOOKUP(A4,'FBS input file'!A:M,13,0)),0)</f>
        <v>3.2008372569999999</v>
      </c>
      <c r="I4" s="55">
        <f>IFERROR(_xlfn.NUMBERVALUE(VLOOKUP(A4,'FBS input file'!A:M,11,0)),0)</f>
        <v>0.44</v>
      </c>
      <c r="J4" s="77" cm="1">
        <f t="array" aca="1" ref="J4" ca="1">IFERROR(ROUND(LOOKUP(9.99999999999999E+307,--MID(VLOOKUP(A4,'FBS input file'!A:L,10,0),MIN(FIND({0,1,2,3,4,5,6,7,8,9},VLOOKUP(A4,'FBS input file'!A:L,10,0)&amp;"0123456789")),ROW(INDIRECT("1:20")))),0),0)</f>
        <v>2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Binding</v>
      </c>
      <c r="M4">
        <f>IFERROR(_xlfn.NUMBERVALUE(VLOOKUP(A4,'FBS input file'!A:L,12,0)),"No")</f>
        <v>6.76</v>
      </c>
      <c r="N4" t="str">
        <f>VLOOKUP(A4,'All Plates'!A:K,3,0)</f>
        <v>Inconsistent Expert</v>
      </c>
      <c r="O4" t="str">
        <f>VLOOKUP(A4,'All Plates'!A:K,7,0)</f>
        <v>low solubility</v>
      </c>
      <c r="P4" t="str">
        <f t="shared" si="0"/>
        <v>No</v>
      </c>
      <c r="Q4" s="53">
        <f t="shared" si="1"/>
        <v>0.20287716709701217</v>
      </c>
      <c r="R4">
        <v>20</v>
      </c>
      <c r="S4" s="23" t="s">
        <v>4106</v>
      </c>
      <c r="T4" s="21">
        <f ca="1">COUNTIF(Plate2!K2:K97,"Binding")</f>
        <v>8</v>
      </c>
      <c r="U4" s="21">
        <f ca="1">COUNTIF(Plate2!K2:K97,"Ambiguous")</f>
        <v>0</v>
      </c>
      <c r="V4" s="21">
        <f ca="1">COUNTIF(Plate2!K2:K97,"Not Binding")</f>
        <v>88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1.0416666666666666E-2</v>
      </c>
      <c r="AA4" s="32">
        <f t="shared" ca="1" si="2"/>
        <v>0</v>
      </c>
      <c r="AB4" s="32">
        <f t="shared" ca="1" si="2"/>
        <v>0.11458333333333333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Plates'!A6</f>
        <v>P1_A05</v>
      </c>
      <c r="B5" s="5" t="str">
        <f>'All Plates'!J6</f>
        <v>0110705947</v>
      </c>
      <c r="C5" t="s">
        <v>4226</v>
      </c>
      <c r="D5" t="str">
        <f>IFERROR('All Plates'!K6,"Not Binding")</f>
        <v>Binding</v>
      </c>
      <c r="E5" t="str">
        <f>IF(ISNUMBER(SEARCH("Waterlogsy",VLOOKUP(A5,'FBS input file'!A:I,9,0))),"Yes","No")</f>
        <v>Yes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2.5359128179999999</v>
      </c>
      <c r="I5" s="55">
        <f>IFERROR(_xlfn.NUMBERVALUE(VLOOKUP(A5,'FBS input file'!A:M,11,0)),0)</f>
        <v>0.75</v>
      </c>
      <c r="J5" s="77" cm="1">
        <f t="array" aca="1" ref="J5" ca="1">IFERROR(ROUND(LOOKUP(9.99999999999999E+307,--MID(VLOOKUP(A5,'FBS input file'!A:L,10,0),MIN(FIND({0,1,2,3,4,5,6,7,8,9},VLOOKUP(A5,'FBS input file'!A:L,10,0)&amp;"0123456789")),ROW(INDIRECT("1:20")))),0),0)</f>
        <v>13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7.58</v>
      </c>
      <c r="N5" t="str">
        <f>VLOOKUP(A5,'All Plates'!A:K,3,0)</f>
        <v>Inconsistent Expert</v>
      </c>
      <c r="O5" t="str">
        <f>VLOOKUP(A5,'All Plates'!A:K,7,0)</f>
        <v>low solubility</v>
      </c>
      <c r="P5" t="str">
        <f t="shared" si="0"/>
        <v>No</v>
      </c>
      <c r="Q5" s="53">
        <f t="shared" si="1"/>
        <v>0.34581335300627075</v>
      </c>
      <c r="S5" s="23" t="s">
        <v>4107</v>
      </c>
      <c r="T5" s="21">
        <f ca="1">COUNTIF(Plate3!K2:K97,"Binding")</f>
        <v>2</v>
      </c>
      <c r="U5" s="21">
        <f ca="1">COUNTIF(Plate3!K2:K97,"Ambiguous")</f>
        <v>0</v>
      </c>
      <c r="V5" s="21">
        <f ca="1">COUNTIF(Plate3!K2:K97,"Not Binding")</f>
        <v>94</v>
      </c>
      <c r="W5" s="21">
        <f ca="1">COUNTIF(Plate3!K2:K97,"Aggregates")</f>
        <v>0</v>
      </c>
      <c r="X5" s="19">
        <f ca="1">COUNTIF(Plate3!K2:K97,"Unknown")</f>
        <v>0</v>
      </c>
      <c r="Y5" s="30">
        <f t="shared" ca="1" si="5"/>
        <v>96</v>
      </c>
      <c r="Z5" s="31">
        <f t="shared" ca="1" si="6"/>
        <v>2.6041666666666665E-3</v>
      </c>
      <c r="AA5" s="32">
        <f t="shared" ca="1" si="2"/>
        <v>0</v>
      </c>
      <c r="AB5" s="32">
        <f t="shared" ca="1" si="2"/>
        <v>0.12239583333333333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Plates'!A20</f>
        <v>P1_B07</v>
      </c>
      <c r="B6" s="5" t="str">
        <f>'All Plates'!J20</f>
        <v>0110705934</v>
      </c>
      <c r="C6" t="s">
        <v>4240</v>
      </c>
      <c r="D6" t="str">
        <f>IFERROR('All Plates'!K20,"Not Binding")</f>
        <v>Binding</v>
      </c>
      <c r="E6" t="str">
        <f>IF(ISNUMBER(SEARCH("Waterlogsy",VLOOKUP(A6,'FBS input file'!A:I,9,0))),"Yes","No")</f>
        <v>Yes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2.0020534520000002</v>
      </c>
      <c r="I6" s="55">
        <f>IFERROR(_xlfn.NUMBERVALUE(VLOOKUP(A6,'FBS input file'!A:M,11,0)),0)</f>
        <v>0.42</v>
      </c>
      <c r="J6" s="77" cm="1">
        <f t="array" aca="1" ref="J6" ca="1">IFERROR(ROUND(LOOKUP(9.99999999999999E+307,--MID(VLOOKUP(A6,'FBS input file'!A:L,10,0),MIN(FIND({0,1,2,3,4,5,6,7,8,9},VLOOKUP(A6,'FBS input file'!A:L,10,0)&amp;"0123456789")),ROW(INDIRECT("1:20")))),0),0)</f>
        <v>8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7.6</v>
      </c>
      <c r="N6" t="str">
        <f>VLOOKUP(A6,'All Plates'!A:K,3,0)</f>
        <v>Consistent Expert</v>
      </c>
      <c r="O6" t="str">
        <f>VLOOKUP(A6,'All Plates'!A:K,7,0)</f>
        <v>high purity</v>
      </c>
      <c r="P6" t="str">
        <f t="shared" si="0"/>
        <v>Good</v>
      </c>
      <c r="Q6" s="53">
        <f t="shared" si="1"/>
        <v>0.1936554776835116</v>
      </c>
      <c r="S6" s="23" t="s">
        <v>4108</v>
      </c>
      <c r="T6" s="21">
        <f ca="1">COUNTIF(Plate4!K2:K97,"Binding")</f>
        <v>9</v>
      </c>
      <c r="U6" s="21">
        <f ca="1">COUNTIF(Plate4!K2:K97,"Ambiguous")</f>
        <v>0</v>
      </c>
      <c r="V6" s="21">
        <f ca="1">COUNTIF(Plate4!K2:K97,"Not Binding")</f>
        <v>87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1.171875E-2</v>
      </c>
      <c r="AA6" s="32">
        <f t="shared" ca="1" si="2"/>
        <v>0</v>
      </c>
      <c r="AB6" s="32">
        <f t="shared" ca="1" si="2"/>
        <v>0.11328125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Plates'!A33</f>
        <v>P1_C08</v>
      </c>
      <c r="B7" s="5" t="str">
        <f>'All Plates'!J33</f>
        <v>0110705222</v>
      </c>
      <c r="C7" t="s">
        <v>4253</v>
      </c>
      <c r="D7" t="str">
        <f>IFERROR('All Plates'!K33,"Not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1.8856736329999999</v>
      </c>
      <c r="I7" s="55">
        <f>IFERROR(_xlfn.NUMBERVALUE(VLOOKUP(A7,'FBS input file'!A:M,11,0)),0)</f>
        <v>0.46</v>
      </c>
      <c r="J7" s="77" cm="1">
        <f t="array" aca="1" ref="J7" ca="1">IFERROR(ROUND(LOOKUP(9.99999999999999E+307,--MID(VLOOKUP(A7,'FBS input file'!A:L,10,0),MIN(FIND({0,1,2,3,4,5,6,7,8,9},VLOOKUP(A7,'FBS input file'!A:L,10,0)&amp;"0123456789")),ROW(INDIRECT("1:20")))),0),0)</f>
        <v>9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6.9</v>
      </c>
      <c r="N7" t="str">
        <f>VLOOKUP(A7,'All Plates'!A:K,3,0)</f>
        <v>Consistent Expert</v>
      </c>
      <c r="O7" t="str">
        <f>VLOOKUP(A7,'All Plates'!A:K,7,0)</f>
        <v>very high purity*</v>
      </c>
      <c r="P7" t="str">
        <f t="shared" si="0"/>
        <v>Good</v>
      </c>
      <c r="Q7" s="53">
        <f t="shared" si="1"/>
        <v>0.21209885651051272</v>
      </c>
      <c r="S7" s="23" t="s">
        <v>4109</v>
      </c>
      <c r="T7" s="21">
        <f ca="1">COUNTIF(Plate5!K2:K97,"Binding")</f>
        <v>7</v>
      </c>
      <c r="U7" s="21">
        <f ca="1">COUNTIF(Plate5!K2:K97,"Ambiguous")</f>
        <v>0</v>
      </c>
      <c r="V7" s="21">
        <f ca="1">COUNTIF(Plate5!K2:K97,"Not Binding")</f>
        <v>89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9.1145833333333339E-3</v>
      </c>
      <c r="AA7" s="32">
        <f t="shared" ca="1" si="2"/>
        <v>0</v>
      </c>
      <c r="AB7" s="32">
        <f t="shared" ca="1" si="2"/>
        <v>0.11588541666666667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Plates'!A36</f>
        <v>P1_C11</v>
      </c>
      <c r="B8" s="5" t="str">
        <f>'All Plates'!J36</f>
        <v>0110705917</v>
      </c>
      <c r="C8" t="s">
        <v>4256</v>
      </c>
      <c r="D8" t="str">
        <f>IFERROR('All Plates'!K36,"Not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No</v>
      </c>
      <c r="G8" t="str">
        <f>IF(ISNUMBER(SEARCH("1D",VLOOKUP(A8,'FBS input file'!A:I,9,0))),"Yes","No")</f>
        <v>Yes</v>
      </c>
      <c r="H8" s="57">
        <f>IFERROR(_xlfn.NUMBERVALUE(VLOOKUP(A8,'FBS input file'!A:M,13,0)),0)</f>
        <v>1.6139804129999999</v>
      </c>
      <c r="I8" s="55">
        <f>IFERROR(_xlfn.NUMBERVALUE(VLOOKUP(A8,'FBS input file'!A:M,11,0)),0)</f>
        <v>0.21</v>
      </c>
      <c r="J8" s="77" cm="1">
        <f t="array" aca="1" ref="J8" ca="1">IFERROR(ROUND(LOOKUP(9.99999999999999E+307,--MID(VLOOKUP(A8,'FBS input file'!A:L,10,0),MIN(FIND({0,1,2,3,4,5,6,7,8,9},VLOOKUP(A8,'FBS input file'!A:L,10,0)&amp;"0123456789")),ROW(INDIRECT("1:20")))),0),0)</f>
        <v>4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2.2000000000000002</v>
      </c>
      <c r="N8" t="str">
        <f>VLOOKUP(A8,'All Plates'!A:K,3,0)</f>
        <v>Consistent Expert</v>
      </c>
      <c r="O8" t="str">
        <f>VLOOKUP(A8,'All Plates'!A:K,7,0)</f>
        <v>high purity</v>
      </c>
      <c r="P8" t="str">
        <f t="shared" si="0"/>
        <v>Good</v>
      </c>
      <c r="Q8" s="53">
        <f t="shared" si="1"/>
        <v>9.68277388417558E-2</v>
      </c>
      <c r="S8" s="23" t="s">
        <v>4110</v>
      </c>
      <c r="T8" s="21">
        <f ca="1">COUNTIF(Plate6!K2:K97,"Binding")</f>
        <v>2</v>
      </c>
      <c r="U8" s="21">
        <f ca="1">COUNTIF(Plate6!K2:K97,"Ambiguous")</f>
        <v>0</v>
      </c>
      <c r="V8" s="21">
        <f ca="1">COUNTIF(Plate6!K2:K97,"Not Binding")</f>
        <v>94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2.6041666666666665E-3</v>
      </c>
      <c r="AA8" s="32">
        <f t="shared" ca="1" si="2"/>
        <v>0</v>
      </c>
      <c r="AB8" s="32">
        <f t="shared" ca="1" si="2"/>
        <v>0.12239583333333333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Plates'!A54</f>
        <v>P1_E05</v>
      </c>
      <c r="B9" s="5" t="str">
        <f>'All Plates'!J54</f>
        <v>0110705899</v>
      </c>
      <c r="C9" t="s">
        <v>4274</v>
      </c>
      <c r="D9" t="str">
        <f>IFERROR('All Plates'!K54,"Not Binding")</f>
        <v>Binding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1.4520071299999999</v>
      </c>
      <c r="I9" s="55">
        <f>IFERROR(_xlfn.NUMBERVALUE(VLOOKUP(A9,'FBS input file'!A:M,11,0)),0)</f>
        <v>0.28000000000000003</v>
      </c>
      <c r="J9" s="77" cm="1">
        <f t="array" aca="1" ref="J9" ca="1">IFERROR(ROUND(LOOKUP(9.99999999999999E+307,--MID(VLOOKUP(A9,'FBS input file'!A:L,10,0),MIN(FIND({0,1,2,3,4,5,6,7,8,9},VLOOKUP(A9,'FBS input file'!A:L,10,0)&amp;"0123456789")),ROW(INDIRECT("1:20")))),0),0)</f>
        <v>8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6.93</v>
      </c>
      <c r="N9" t="str">
        <f>VLOOKUP(A9,'All Plates'!A:K,3,0)</f>
        <v>Inconsistent Expert</v>
      </c>
      <c r="O9" t="str">
        <f>VLOOKUP(A9,'All Plates'!A:K,7,0)</f>
        <v>addtional signals or too few signals</v>
      </c>
      <c r="P9" t="str">
        <f t="shared" si="0"/>
        <v>No</v>
      </c>
      <c r="Q9" s="53">
        <f t="shared" si="1"/>
        <v>0.12910365178900773</v>
      </c>
      <c r="S9" s="23" t="s">
        <v>4111</v>
      </c>
      <c r="T9" s="21">
        <f ca="1">COUNTIF(Plate7!K2:K97,"Binding")</f>
        <v>4</v>
      </c>
      <c r="U9" s="21">
        <f ca="1">COUNTIF(Plate7!K2:K97,"Ambiguous")</f>
        <v>0</v>
      </c>
      <c r="V9" s="21">
        <f ca="1">COUNTIF(Plate7!K2:K97,"Not Binding")</f>
        <v>92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5.208333333333333E-3</v>
      </c>
      <c r="AA9" s="32">
        <f t="shared" ca="1" si="2"/>
        <v>0</v>
      </c>
      <c r="AB9" s="32">
        <f t="shared" ca="1" si="2"/>
        <v>0.11979166666666667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Plates'!A61</f>
        <v>P1_E12</v>
      </c>
      <c r="B10" s="5" t="str">
        <f>'All Plates'!J61</f>
        <v>0110705892</v>
      </c>
      <c r="C10" t="s">
        <v>4281</v>
      </c>
      <c r="D10" t="str">
        <f>IFERROR('All Plates'!K61,"Not Binding")</f>
        <v>Binding</v>
      </c>
      <c r="E10" t="str">
        <f>IF(ISNUMBER(SEARCH("Waterlogsy",VLOOKUP(A10,'FBS input file'!A:I,9,0))),"Yes","No")</f>
        <v>Yes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1.4268215959999999</v>
      </c>
      <c r="I10" s="55">
        <f>IFERROR(_xlfn.NUMBERVALUE(VLOOKUP(A10,'FBS input file'!A:M,11,0)),0)</f>
        <v>0.32</v>
      </c>
      <c r="J10" s="77" cm="1">
        <f t="array" aca="1" ref="J10" ca="1">IFERROR(ROUND(LOOKUP(9.99999999999999E+307,--MID(VLOOKUP(A10,'FBS input file'!A:L,10,0),MIN(FIND({0,1,2,3,4,5,6,7,8,9},VLOOKUP(A10,'FBS input file'!A:L,10,0)&amp;"0123456789")),ROW(INDIRECT("1:20")))),0),0)</f>
        <v>10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7.68</v>
      </c>
      <c r="N10" t="str">
        <f>VLOOKUP(A10,'All Plates'!A:K,3,0)</f>
        <v>Consistent Expert</v>
      </c>
      <c r="O10" t="str">
        <f>VLOOKUP(A10,'All Plates'!A:K,7,0)</f>
        <v>medium purity*</v>
      </c>
      <c r="P10" t="str">
        <f t="shared" si="0"/>
        <v>Good</v>
      </c>
      <c r="Q10" s="53">
        <f t="shared" si="1"/>
        <v>0.14754703061600885</v>
      </c>
      <c r="S10" s="23" t="s">
        <v>4112</v>
      </c>
      <c r="T10" s="21">
        <f ca="1">COUNTIF(Plate8!K2:K97,"Binding")</f>
        <v>7</v>
      </c>
      <c r="U10" s="21">
        <f ca="1">COUNTIF(Plate8!K2:K97,"Ambiguous")</f>
        <v>0</v>
      </c>
      <c r="V10" s="21">
        <f ca="1">COUNTIF(Plate8!K2:K97,"Not Binding")</f>
        <v>89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9.1145833333333339E-3</v>
      </c>
      <c r="AA10" s="32">
        <f t="shared" ca="1" si="2"/>
        <v>0</v>
      </c>
      <c r="AB10" s="32">
        <f t="shared" ca="1" si="2"/>
        <v>0.11588541666666667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Plates'!A69</f>
        <v>P1_F08</v>
      </c>
      <c r="B11" s="5" t="str">
        <f>'All Plates'!J69</f>
        <v>0110705887</v>
      </c>
      <c r="C11" t="s">
        <v>4289</v>
      </c>
      <c r="D11" t="str">
        <f>IFERROR('All Plates'!K69,"Not Binding")</f>
        <v>Binding</v>
      </c>
      <c r="E11" t="str">
        <f>IF(ISNUMBER(SEARCH("Waterlogsy",VLOOKUP(A11,'FBS input file'!A:I,9,0))),"Yes","No")</f>
        <v>Yes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No</v>
      </c>
      <c r="H11" s="57">
        <f>IFERROR(_xlfn.NUMBERVALUE(VLOOKUP(A11,'FBS input file'!A:M,13,0)),0)</f>
        <v>1.3466318450000001</v>
      </c>
      <c r="I11" s="55">
        <f>IFERROR(_xlfn.NUMBERVALUE(VLOOKUP(A11,'FBS input file'!A:M,11,0)),0)</f>
        <v>0.2</v>
      </c>
      <c r="J11" s="77" cm="1">
        <f t="array" aca="1" ref="J11" ca="1">IFERROR(ROUND(LOOKUP(9.99999999999999E+307,--MID(VLOOKUP(A11,'FBS input file'!A:L,10,0),MIN(FIND({0,1,2,3,4,5,6,7,8,9},VLOOKUP(A11,'FBS input file'!A:L,10,0)&amp;"0123456789")),ROW(INDIRECT("1:20")))),0),0)</f>
        <v>1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aca="1" ref="L11" ca="1">IF(D11="Binding",IFERROR(_xlfn.IFS(AND(H11&gt;=$H$1,I11&gt;=$I$1),"Binding",AND(H11&gt;=$H$1,OR(J11&gt;=$J$1,K11="LB")),"Binding",AND(I11&gt;=$I$1,OR(J11&gt;=$J$1,K11="LB")),"Binding",K11="Severe LB","Binding"),"Not Binding"),"-")</f>
        <v>Binding</v>
      </c>
      <c r="M11">
        <f>IFERROR(_xlfn.NUMBERVALUE(VLOOKUP(A11,'FBS input file'!A:L,12,0)),"No")</f>
        <v>8.3000000000000007</v>
      </c>
      <c r="N11" t="str">
        <f>VLOOKUP(A11,'All Plates'!A:K,3,0)</f>
        <v>Consistent Expert</v>
      </c>
      <c r="O11" t="str">
        <f>VLOOKUP(A11,'All Plates'!A:K,7,0)</f>
        <v>medium purity*</v>
      </c>
      <c r="P11" t="str">
        <f t="shared" si="0"/>
        <v>Good</v>
      </c>
      <c r="Q11" s="53">
        <f t="shared" si="1"/>
        <v>9.2216894135005542E-2</v>
      </c>
      <c r="S11" s="26" t="s">
        <v>4114</v>
      </c>
      <c r="T11" s="27">
        <f ca="1">SUM(T3:T10)</f>
        <v>49</v>
      </c>
      <c r="U11" s="27">
        <f ca="1">SUM(U3:U10)</f>
        <v>0</v>
      </c>
      <c r="V11" s="27">
        <f t="shared" ref="V11:Y11" ca="1" si="7">SUM(V3:V10)</f>
        <v>719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6.3802083333333343E-2</v>
      </c>
      <c r="AA11" s="38">
        <f t="shared" ref="AA11" ca="1" si="9">SUM(AA3:AA10)</f>
        <v>0</v>
      </c>
      <c r="AB11" s="38">
        <f t="shared" ref="AB11" ca="1" si="10">SUM(AB3:AB10)</f>
        <v>0.93619791666666663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Plates'!A84</f>
        <v>P1_G11</v>
      </c>
      <c r="B12" s="5" t="str">
        <f>'All Plates'!J84</f>
        <v>0110705869</v>
      </c>
      <c r="C12" t="s">
        <v>4304</v>
      </c>
      <c r="D12" t="str">
        <f>IFERROR('All Plates'!K84,"Not Binding")</f>
        <v>Binding</v>
      </c>
      <c r="E12" t="str">
        <f>IF(ISNUMBER(SEARCH("Waterlogsy",VLOOKUP(A12,'FBS input file'!A:I,9,0))),"Yes","No")</f>
        <v>Yes</v>
      </c>
      <c r="F12" t="str">
        <f>IF(ISNUMBER(SEARCH("T2",VLOOKUP(A12,'FBS input file'!A:I,9,0))),"Yes","No")</f>
        <v>Yes</v>
      </c>
      <c r="G12" t="str">
        <f>IF(ISNUMBER(SEARCH("1D",VLOOKUP(A12,'FBS input file'!A:I,9,0))),"Yes","No")</f>
        <v>No</v>
      </c>
      <c r="H12" s="57">
        <f>IFERROR(_xlfn.NUMBERVALUE(VLOOKUP(A12,'FBS input file'!A:M,13,0)),0)</f>
        <v>2.0421055369999999</v>
      </c>
      <c r="I12" s="55">
        <f>IFERROR(_xlfn.NUMBERVALUE(VLOOKUP(A12,'FBS input file'!A:M,11,0)),0)</f>
        <v>0.4</v>
      </c>
      <c r="J12" s="77" cm="1">
        <f t="array" aca="1" ref="J12" ca="1">IFERROR(ROUND(LOOKUP(9.99999999999999E+307,--MID(VLOOKUP(A12,'FBS input file'!A:L,10,0),MIN(FIND({0,1,2,3,4,5,6,7,8,9},VLOOKUP(A12,'FBS input file'!A:L,10,0)&amp;"0123456789")),ROW(INDIRECT("1:20")))),0),0)</f>
        <v>1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aca="1" ref="L12" ca="1">IF(D12="Binding",IFERROR(_xlfn.IFS(AND(H12&gt;=$H$1,I12&gt;=$I$1),"Binding",AND(H12&gt;=$H$1,OR(J12&gt;=$J$1,K12="LB")),"Binding",AND(I12&gt;=$I$1,OR(J12&gt;=$J$1,K12="LB")),"Binding",K12="Severe LB","Binding"),"Not Binding"),"-")</f>
        <v>Binding</v>
      </c>
      <c r="M12">
        <f>IFERROR(_xlfn.NUMBERVALUE(VLOOKUP(A12,'FBS input file'!A:L,12,0)),"No")</f>
        <v>6.64</v>
      </c>
      <c r="N12" t="str">
        <f>VLOOKUP(A12,'All Plates'!A:K,3,0)</f>
        <v>Consistent Expert</v>
      </c>
      <c r="O12" t="str">
        <f>VLOOKUP(A12,'All Plates'!A:K,7,0)</f>
        <v>high purity*</v>
      </c>
      <c r="P12" t="str">
        <f t="shared" si="0"/>
        <v>Good</v>
      </c>
      <c r="Q12" s="53">
        <f t="shared" si="1"/>
        <v>0.18443378827001108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Plates'!A94</f>
        <v>P1_H09</v>
      </c>
      <c r="B13" s="5" t="str">
        <f>'All Plates'!J94</f>
        <v>0110705864</v>
      </c>
      <c r="C13" t="s">
        <v>4313</v>
      </c>
      <c r="D13" t="str">
        <f>IFERROR('All Plates'!K94,"Not Binding")</f>
        <v>Binding</v>
      </c>
      <c r="E13" t="str">
        <f>IF(ISNUMBER(SEARCH("Waterlogsy",VLOOKUP(A13,'FBS input file'!A:I,9,0))),"Yes","No")</f>
        <v>Yes</v>
      </c>
      <c r="F13" t="str">
        <f>IF(ISNUMBER(SEARCH("T2",VLOOKUP(A13,'FBS input file'!A:I,9,0))),"Yes","No")</f>
        <v>Yes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0.51</v>
      </c>
      <c r="I13" s="55">
        <f>IFERROR(_xlfn.NUMBERVALUE(VLOOKUP(A13,'FBS input file'!A:M,11,0)),0)</f>
        <v>0.51</v>
      </c>
      <c r="J13" s="77" cm="1">
        <f t="array" aca="1" ref="J13" ca="1">IFERROR(ROUND(LOOKUP(9.99999999999999E+307,--MID(VLOOKUP(A13,'FBS input file'!A:L,10,0),MIN(FIND({0,1,2,3,4,5,6,7,8,9},VLOOKUP(A13,'FBS input file'!A:L,10,0)&amp;"0123456789")),ROW(INDIRECT("1:20")))),0),0)</f>
        <v>8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aca="1" ref="L13" ca="1">IF(D13="Binding",IFERROR(_xlfn.IFS(AND(H13&gt;=$H$1,I13&gt;=$I$1),"Binding",AND(H13&gt;=$H$1,OR(J13&gt;=$J$1,K13="LB")),"Binding",AND(I13&gt;=$I$1,OR(J13&gt;=$J$1,K13="LB")),"Binding",K13="Severe LB","Binding"),"Not Binding"),"-")</f>
        <v>Binding</v>
      </c>
      <c r="M13">
        <f>IFERROR(_xlfn.NUMBERVALUE(VLOOKUP(A13,'FBS input file'!A:L,12,0)),"No")</f>
        <v>2.8</v>
      </c>
      <c r="N13" t="str">
        <f>VLOOKUP(A13,'All Plates'!A:K,3,0)</f>
        <v>Consistent Expert</v>
      </c>
      <c r="O13" t="str">
        <f>VLOOKUP(A13,'All Plates'!A:K,7,0)</f>
        <v>medium purity*</v>
      </c>
      <c r="P13" t="str">
        <f t="shared" si="0"/>
        <v>Good</v>
      </c>
      <c r="Q13" s="53">
        <f t="shared" si="1"/>
        <v>0.23515308004426411</v>
      </c>
      <c r="S13" s="13"/>
    </row>
    <row r="14" spans="1:30" x14ac:dyDescent="0.25">
      <c r="A14" t="str">
        <f>'All Plates'!A103</f>
        <v>P2_A06</v>
      </c>
      <c r="B14" s="5" t="str">
        <f>'All Plates'!J103</f>
        <v>0110705850</v>
      </c>
      <c r="C14" t="s">
        <v>4322</v>
      </c>
      <c r="D14" t="str">
        <f>IFERROR('All Plates'!K103,"Not Binding")</f>
        <v>Binding</v>
      </c>
      <c r="E14" t="str">
        <f>IF(ISNUMBER(SEARCH("Waterlogsy",VLOOKUP(A14,'FBS input file'!A:I,9,0))),"Yes","No")</f>
        <v>Yes</v>
      </c>
      <c r="F14" t="str">
        <f>IF(ISNUMBER(SEARCH("T2",VLOOKUP(A14,'FBS input file'!A:I,9,0))),"Yes","No")</f>
        <v>Yes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2.536536801</v>
      </c>
      <c r="I14" s="55">
        <f>IFERROR(_xlfn.NUMBERVALUE(VLOOKUP(A14,'FBS input file'!A:M,11,0)),0)</f>
        <v>0.57999999999999996</v>
      </c>
      <c r="J14" s="77" cm="1">
        <f t="array" aca="1" ref="J14" ca="1">IFERROR(ROUND(LOOKUP(9.99999999999999E+307,--MID(VLOOKUP(A14,'FBS input file'!A:L,10,0),MIN(FIND({0,1,2,3,4,5,6,7,8,9},VLOOKUP(A14,'FBS input file'!A:L,10,0)&amp;"0123456789")),ROW(INDIRECT("1:20")))),0),0)</f>
        <v>8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aca="1" ref="L14" ca="1">IF(D14="Binding",IFERROR(_xlfn.IFS(AND(H14&gt;=$H$1,I14&gt;=$I$1),"Binding",AND(H14&gt;=$H$1,OR(J14&gt;=$J$1,K14="LB")),"Binding",AND(I14&gt;=$I$1,OR(J14&gt;=$J$1,K14="LB")),"Binding",K14="Severe LB","Binding"),"Not Binding"),"-")</f>
        <v>Binding</v>
      </c>
      <c r="M14">
        <f>IFERROR(_xlfn.NUMBERVALUE(VLOOKUP(A14,'FBS input file'!A:L,12,0)),"No")</f>
        <v>7.87</v>
      </c>
      <c r="N14" t="str">
        <f>VLOOKUP(A14,'All Plates'!A:K,3,0)</f>
        <v>Consistent Expert</v>
      </c>
      <c r="O14" t="str">
        <f>VLOOKUP(A14,'All Plates'!A:K,7,0)</f>
        <v>high purity</v>
      </c>
      <c r="P14" t="str">
        <f t="shared" si="0"/>
        <v>Good</v>
      </c>
      <c r="Q14" s="53">
        <f t="shared" si="1"/>
        <v>0.26742899299151601</v>
      </c>
      <c r="S14" s="13"/>
    </row>
    <row r="15" spans="1:30" x14ac:dyDescent="0.25">
      <c r="A15" t="str">
        <f>'All Plates'!A108</f>
        <v>P2_A11</v>
      </c>
      <c r="B15" s="5" t="str">
        <f>'All Plates'!J108</f>
        <v>0110705248</v>
      </c>
      <c r="C15" t="s">
        <v>4327</v>
      </c>
      <c r="D15" t="str">
        <f>IFERROR('All Plates'!K108,"Not Binding")</f>
        <v>Binding</v>
      </c>
      <c r="E15" t="str">
        <f>IF(ISNUMBER(SEARCH("Waterlogsy",VLOOKUP(A15,'FBS input file'!A:I,9,0))),"Yes","No")</f>
        <v>Yes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2.689416043</v>
      </c>
      <c r="I15" s="55">
        <f>IFERROR(_xlfn.NUMBERVALUE(VLOOKUP(A15,'FBS input file'!A:M,11,0)),0)</f>
        <v>0.36</v>
      </c>
      <c r="J15" s="77" cm="1">
        <f t="array" aca="1" ref="J15" ca="1">IFERROR(ROUND(LOOKUP(9.99999999999999E+307,--MID(VLOOKUP(A15,'FBS input file'!A:L,10,0),MIN(FIND({0,1,2,3,4,5,6,7,8,9},VLOOKUP(A15,'FBS input file'!A:L,10,0)&amp;"0123456789")),ROW(INDIRECT("1:20")))),0),0)</f>
        <v>5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aca="1" ref="L15" ca="1">IF(D15="Binding",IFERROR(_xlfn.IFS(AND(H15&gt;=$H$1,I15&gt;=$I$1),"Binding",AND(H15&gt;=$H$1,OR(J15&gt;=$J$1,K15="LB")),"Binding",AND(I15&gt;=$I$1,OR(J15&gt;=$J$1,K15="LB")),"Binding",K15="Severe LB","Binding"),"Not Binding"),"-")</f>
        <v>Binding</v>
      </c>
      <c r="M15">
        <f>IFERROR(_xlfn.NUMBERVALUE(VLOOKUP(A15,'FBS input file'!A:L,12,0)),"No")</f>
        <v>6.87</v>
      </c>
      <c r="N15" t="str">
        <f>VLOOKUP(A15,'All Plates'!A:K,3,0)</f>
        <v>Consistent Expert</v>
      </c>
      <c r="O15" t="str">
        <f>VLOOKUP(A15,'All Plates'!A:K,7,0)</f>
        <v>medium purity*</v>
      </c>
      <c r="P15" t="str">
        <f t="shared" si="0"/>
        <v>Good</v>
      </c>
      <c r="Q15" s="53">
        <f t="shared" si="1"/>
        <v>0.16599040944300994</v>
      </c>
      <c r="S15" s="13"/>
    </row>
    <row r="16" spans="1:30" x14ac:dyDescent="0.25">
      <c r="A16" t="str">
        <f>'All Plates'!A109</f>
        <v>P2_A12</v>
      </c>
      <c r="B16" s="5" t="str">
        <f>'All Plates'!J109</f>
        <v>0110705247</v>
      </c>
      <c r="C16" t="s">
        <v>4328</v>
      </c>
      <c r="D16" t="str">
        <f>IFERROR('All Plates'!K109,"Not Binding")</f>
        <v>Binding</v>
      </c>
      <c r="E16" t="str">
        <f>IF(ISNUMBER(SEARCH("Waterlogsy",VLOOKUP(A16,'FBS input file'!A:I,9,0))),"Yes","No")</f>
        <v>Yes</v>
      </c>
      <c r="F16" t="str">
        <f>IF(ISNUMBER(SEARCH("T2",VLOOKUP(A16,'FBS input file'!A:I,9,0))),"Yes","No")</f>
        <v>Yes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1.6088140900000001</v>
      </c>
      <c r="I16" s="55">
        <f>IFERROR(_xlfn.NUMBERVALUE(VLOOKUP(A16,'FBS input file'!A:M,11,0)),0)</f>
        <v>0.69</v>
      </c>
      <c r="J16" s="77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LB</v>
      </c>
      <c r="L16" t="str" cm="1">
        <f t="array" aca="1" ref="L16" ca="1">IF(D16="Binding",IFERROR(_xlfn.IFS(AND(H16&gt;=$H$1,I16&gt;=$I$1),"Binding",AND(H16&gt;=$H$1,OR(J16&gt;=$J$1,K16="LB")),"Binding",AND(I16&gt;=$I$1,OR(J16&gt;=$J$1,K16="LB")),"Binding",K16="Severe LB","Binding"),"Not Binding"),"-")</f>
        <v>Binding</v>
      </c>
      <c r="M16">
        <f>IFERROR(_xlfn.NUMBERVALUE(VLOOKUP(A16,'FBS input file'!A:L,12,0)),"No")</f>
        <v>6.44</v>
      </c>
      <c r="N16" t="str">
        <f>VLOOKUP(A16,'All Plates'!A:K,3,0)</f>
        <v>Inconsistent Expert</v>
      </c>
      <c r="O16" t="str">
        <f>VLOOKUP(A16,'All Plates'!A:K,7,0)</f>
        <v>low solubility</v>
      </c>
      <c r="P16" t="str">
        <f t="shared" si="0"/>
        <v>No</v>
      </c>
      <c r="Q16" s="53">
        <f t="shared" si="1"/>
        <v>0.31814828476576906</v>
      </c>
      <c r="S16" s="13"/>
    </row>
    <row r="17" spans="1:19" x14ac:dyDescent="0.25">
      <c r="A17" t="str">
        <f>'All Plates'!A116</f>
        <v>P2_B07</v>
      </c>
      <c r="B17" s="5" t="str">
        <f>'All Plates'!J116</f>
        <v>0110705838</v>
      </c>
      <c r="C17" t="s">
        <v>4335</v>
      </c>
      <c r="D17" t="str">
        <f>IFERROR('All Plates'!K116,"Not Binding")</f>
        <v>Binding</v>
      </c>
      <c r="E17" t="str">
        <f>IF(ISNUMBER(SEARCH("Waterlogsy",VLOOKUP(A17,'FBS input file'!A:I,9,0))),"Yes","No")</f>
        <v>Yes</v>
      </c>
      <c r="F17" t="str">
        <f>IF(ISNUMBER(SEARCH("T2",VLOOKUP(A17,'FBS input file'!A:I,9,0))),"Yes","No")</f>
        <v>Yes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2.162668649</v>
      </c>
      <c r="I17" s="55">
        <f>IFERROR(_xlfn.NUMBERVALUE(VLOOKUP(A17,'FBS input file'!A:M,11,0)),0)</f>
        <v>0.51</v>
      </c>
      <c r="J17" s="77" cm="1">
        <f t="array" aca="1" ref="J17" ca="1">IFERROR(ROUND(LOOKUP(9.99999999999999E+307,--MID(VLOOKUP(A17,'FBS input file'!A:L,10,0),MIN(FIND({0,1,2,3,4,5,6,7,8,9},VLOOKUP(A17,'FBS input file'!A:L,10,0)&amp;"0123456789")),ROW(INDIRECT("1:20")))),0),0)</f>
        <v>7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aca="1" ref="L17" ca="1">IF(D17="Binding",IFERROR(_xlfn.IFS(AND(H17&gt;=$H$1,I17&gt;=$I$1),"Binding",AND(H17&gt;=$H$1,OR(J17&gt;=$J$1,K17="LB")),"Binding",AND(I17&gt;=$I$1,OR(J17&gt;=$J$1,K17="LB")),"Binding",K17="Severe LB","Binding"),"Not Binding"),"-")</f>
        <v>Binding</v>
      </c>
      <c r="M17">
        <f>IFERROR(_xlfn.NUMBERVALUE(VLOOKUP(A17,'FBS input file'!A:L,12,0)),"No")</f>
        <v>8.65</v>
      </c>
      <c r="N17" t="str">
        <f>VLOOKUP(A17,'All Plates'!A:K,3,0)</f>
        <v>Inconsistent Expert</v>
      </c>
      <c r="O17" t="str">
        <f>VLOOKUP(A17,'All Plates'!A:K,7,0)</f>
        <v>low solubility</v>
      </c>
      <c r="P17" t="str">
        <f t="shared" si="0"/>
        <v>No</v>
      </c>
      <c r="Q17" s="53">
        <f t="shared" si="1"/>
        <v>0.23515308004426411</v>
      </c>
      <c r="S17" s="13"/>
    </row>
    <row r="18" spans="1:19" x14ac:dyDescent="0.25">
      <c r="A18" t="str">
        <f>'All Plates'!A146</f>
        <v>P2_E01</v>
      </c>
      <c r="B18" s="5" t="str">
        <f>'All Plates'!J146</f>
        <v>0110705807</v>
      </c>
      <c r="C18" t="s">
        <v>4365</v>
      </c>
      <c r="D18" t="str">
        <f>IFERROR('All Plates'!K146,"Not Binding")</f>
        <v>Binding</v>
      </c>
      <c r="E18" t="str">
        <f>IF(ISNUMBER(SEARCH("Waterlogsy",VLOOKUP(A18,'FBS input file'!A:I,9,0))),"Yes","No")</f>
        <v>Yes</v>
      </c>
      <c r="F18" t="str">
        <f>IF(ISNUMBER(SEARCH("T2",VLOOKUP(A18,'FBS input file'!A:I,9,0))),"Yes","No")</f>
        <v>Yes</v>
      </c>
      <c r="G18" t="str">
        <f>IF(ISNUMBER(SEARCH("1D",VLOOKUP(A18,'FBS input file'!A:I,9,0))),"Yes","No")</f>
        <v>No</v>
      </c>
      <c r="H18" s="57">
        <f>IFERROR(_xlfn.NUMBERVALUE(VLOOKUP(A18,'FBS input file'!A:M,13,0)),0)</f>
        <v>1.271346546</v>
      </c>
      <c r="I18" s="55">
        <f>IFERROR(_xlfn.NUMBERVALUE(VLOOKUP(A18,'FBS input file'!A:M,11,0)),0)</f>
        <v>0.24</v>
      </c>
      <c r="J18" s="77" cm="1">
        <f t="array" aca="1" ref="J18" ca="1">IFERROR(ROUND(LOOKUP(9.99999999999999E+307,--MID(VLOOKUP(A18,'FBS input file'!A:L,10,0),MIN(FIND({0,1,2,3,4,5,6,7,8,9},VLOOKUP(A18,'FBS input file'!A:L,10,0)&amp;"0123456789")),ROW(INDIRECT("1:20")))),0),0)</f>
        <v>2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aca="1" ref="L18" ca="1">IF(D18="Binding",IFERROR(_xlfn.IFS(AND(H18&gt;=$H$1,I18&gt;=$I$1),"Binding",AND(H18&gt;=$H$1,OR(J18&gt;=$J$1,K18="LB")),"Binding",AND(I18&gt;=$I$1,OR(J18&gt;=$J$1,K18="LB")),"Binding",K18="Severe LB","Binding"),"Not Binding"),"-")</f>
        <v>Binding</v>
      </c>
      <c r="M18">
        <f>IFERROR(_xlfn.NUMBERVALUE(VLOOKUP(A18,'FBS input file'!A:L,12,0)),"No")</f>
        <v>7.78</v>
      </c>
      <c r="N18" t="str">
        <f>VLOOKUP(A18,'All Plates'!A:K,3,0)</f>
        <v>Consistent Expert</v>
      </c>
      <c r="O18" t="str">
        <f>VLOOKUP(A18,'All Plates'!A:K,7,0)</f>
        <v>high purity*</v>
      </c>
      <c r="P18" t="str">
        <f t="shared" si="0"/>
        <v>Good</v>
      </c>
      <c r="Q18" s="53">
        <f t="shared" si="1"/>
        <v>0.11066027296200662</v>
      </c>
      <c r="S18" s="13"/>
    </row>
    <row r="19" spans="1:19" x14ac:dyDescent="0.25">
      <c r="A19" t="str">
        <f>'All Plates'!A157</f>
        <v>P2_E12</v>
      </c>
      <c r="B19" s="5" t="str">
        <f>'All Plates'!J157</f>
        <v>0110705242</v>
      </c>
      <c r="C19" t="s">
        <v>4376</v>
      </c>
      <c r="D19" t="str">
        <f>IFERROR('All Plates'!K157,"Not Binding")</f>
        <v>Binding</v>
      </c>
      <c r="E19" t="str">
        <f>IF(ISNUMBER(SEARCH("Waterlogsy",VLOOKUP(A19,'FBS input file'!A:I,9,0))),"Yes","No")</f>
        <v>Yes</v>
      </c>
      <c r="F19" t="str">
        <f>IF(ISNUMBER(SEARCH("T2",VLOOKUP(A19,'FBS input file'!A:I,9,0))),"Yes","No")</f>
        <v>Yes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2.9049561850000001</v>
      </c>
      <c r="I19" s="55">
        <f>IFERROR(_xlfn.NUMBERVALUE(VLOOKUP(A19,'FBS input file'!A:M,11,0)),0)</f>
        <v>0.59</v>
      </c>
      <c r="J19" s="77" cm="1">
        <f t="array" aca="1" ref="J19" ca="1">IFERROR(ROUND(LOOKUP(9.99999999999999E+307,--MID(VLOOKUP(A19,'FBS input file'!A:L,10,0),MIN(FIND({0,1,2,3,4,5,6,7,8,9},VLOOKUP(A19,'FBS input file'!A:L,10,0)&amp;"0123456789")),ROW(INDIRECT("1:20")))),0),0)</f>
        <v>7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aca="1" ref="L19" ca="1">IF(D19="Binding",IFERROR(_xlfn.IFS(AND(H19&gt;=$H$1,I19&gt;=$I$1),"Binding",AND(H19&gt;=$H$1,OR(J19&gt;=$J$1,K19="LB")),"Binding",AND(I19&gt;=$I$1,OR(J19&gt;=$J$1,K19="LB")),"Binding",K19="Severe LB","Binding"),"Not Binding"),"-")</f>
        <v>Binding</v>
      </c>
      <c r="M19">
        <f>IFERROR(_xlfn.NUMBERVALUE(VLOOKUP(A19,'FBS input file'!A:L,12,0)),"No")</f>
        <v>7.59</v>
      </c>
      <c r="N19" t="str">
        <f>VLOOKUP(A19,'All Plates'!A:K,3,0)</f>
        <v>Consistent Expert</v>
      </c>
      <c r="O19" t="str">
        <f>VLOOKUP(A19,'All Plates'!A:K,7,0)</f>
        <v>medium purity*</v>
      </c>
      <c r="P19" t="str">
        <f t="shared" si="0"/>
        <v>Good</v>
      </c>
      <c r="Q19" s="53">
        <f t="shared" si="1"/>
        <v>0.27203983769826628</v>
      </c>
      <c r="S19" s="13"/>
    </row>
    <row r="20" spans="1:19" x14ac:dyDescent="0.25">
      <c r="A20" t="str">
        <f>'All Plates'!A173</f>
        <v>P2_G04</v>
      </c>
      <c r="B20" s="5" t="str">
        <f>'All Plates'!J173</f>
        <v>0110705780</v>
      </c>
      <c r="C20" t="s">
        <v>4392</v>
      </c>
      <c r="D20" t="str">
        <f>IFERROR('All Plates'!K173,"Not Binding")</f>
        <v>Binding</v>
      </c>
      <c r="E20" t="str">
        <f>IF(ISNUMBER(SEARCH("Waterlogsy",VLOOKUP(A20,'FBS input file'!A:I,9,0))),"Yes","No")</f>
        <v>Yes</v>
      </c>
      <c r="F20" t="str">
        <f>IF(ISNUMBER(SEARCH("T2",VLOOKUP(A20,'FBS input file'!A:I,9,0))),"Yes","No")</f>
        <v>Yes</v>
      </c>
      <c r="G20" t="str">
        <f>IF(ISNUMBER(SEARCH("1D",VLOOKUP(A20,'FBS input file'!A:I,9,0))),"Yes","No")</f>
        <v>No</v>
      </c>
      <c r="H20" s="57">
        <f>IFERROR(_xlfn.NUMBERVALUE(VLOOKUP(A20,'FBS input file'!A:M,13,0)),0)</f>
        <v>1.5273107589999999</v>
      </c>
      <c r="I20" s="55">
        <f>IFERROR(_xlfn.NUMBERVALUE(VLOOKUP(A20,'FBS input file'!A:M,11,0)),0)</f>
        <v>0.42</v>
      </c>
      <c r="J20" s="77" cm="1">
        <f t="array" aca="1" ref="J20" ca="1">IFERROR(ROUND(LOOKUP(9.99999999999999E+307,--MID(VLOOKUP(A20,'FBS input file'!A:L,10,0),MIN(FIND({0,1,2,3,4,5,6,7,8,9},VLOOKUP(A20,'FBS input file'!A:L,10,0)&amp;"0123456789")),ROW(INDIRECT("1:20")))),0),0)</f>
        <v>3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aca="1" ref="L20" ca="1">IF(D20="Binding",IFERROR(_xlfn.IFS(AND(H20&gt;=$H$1,I20&gt;=$I$1),"Binding",AND(H20&gt;=$H$1,OR(J20&gt;=$J$1,K20="LB")),"Binding",AND(I20&gt;=$I$1,OR(J20&gt;=$J$1,K20="LB")),"Binding",K20="Severe LB","Binding"),"Not Binding"),"-")</f>
        <v>Binding</v>
      </c>
      <c r="M20">
        <f>IFERROR(_xlfn.NUMBERVALUE(VLOOKUP(A20,'FBS input file'!A:L,12,0)),"No")</f>
        <v>7.96</v>
      </c>
      <c r="N20" t="str">
        <f>VLOOKUP(A20,'All Plates'!A:K,3,0)</f>
        <v>Consistent Expert</v>
      </c>
      <c r="O20" t="str">
        <f>VLOOKUP(A20,'All Plates'!A:K,7,0)</f>
        <v>medium purity</v>
      </c>
      <c r="P20" t="str">
        <f t="shared" si="0"/>
        <v>Good</v>
      </c>
      <c r="Q20" s="53">
        <f t="shared" si="1"/>
        <v>0.1936554776835116</v>
      </c>
      <c r="S20" s="13"/>
    </row>
    <row r="21" spans="1:19" x14ac:dyDescent="0.25">
      <c r="A21" t="str">
        <f>'All Plates'!A177</f>
        <v>P2_G08</v>
      </c>
      <c r="B21" s="5" t="str">
        <f>'All Plates'!J177</f>
        <v>0110705776</v>
      </c>
      <c r="C21" t="s">
        <v>4396</v>
      </c>
      <c r="D21" t="str">
        <f>IFERROR('All Plates'!K177,"Not Binding")</f>
        <v>Binding</v>
      </c>
      <c r="E21" t="str">
        <f>IF(ISNUMBER(SEARCH("Waterlogsy",VLOOKUP(A21,'FBS input file'!A:I,9,0))),"Yes","No")</f>
        <v>Yes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1.4803673559999999</v>
      </c>
      <c r="I21" s="55">
        <f>IFERROR(_xlfn.NUMBERVALUE(VLOOKUP(A21,'FBS input file'!A:M,11,0)),0)</f>
        <v>0.01</v>
      </c>
      <c r="J21" s="77" cm="1">
        <f t="array" aca="1" ref="J21" ca="1">IFERROR(ROUND(LOOKUP(9.99999999999999E+307,--MID(VLOOKUP(A21,'FBS input file'!A:L,10,0),MIN(FIND({0,1,2,3,4,5,6,7,8,9},VLOOKUP(A21,'FBS input file'!A:L,10,0)&amp;"0123456789")),ROW(INDIRECT("1:20")))),0),0)</f>
        <v>14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aca="1" ref="L21" ca="1">IF(D21="Binding",IFERROR(_xlfn.IFS(AND(H21&gt;=$H$1,I21&gt;=$I$1),"Binding",AND(H21&gt;=$H$1,OR(J21&gt;=$J$1,K21="LB")),"Binding",AND(I21&gt;=$I$1,OR(J21&gt;=$J$1,K21="LB")),"Binding",K21="Severe LB","Binding"),"Not Binding"),"-")</f>
        <v>Binding</v>
      </c>
      <c r="M21">
        <f>IFERROR(_xlfn.NUMBERVALUE(VLOOKUP(A21,'FBS input file'!A:L,12,0)),"No")</f>
        <v>8.18</v>
      </c>
      <c r="N21" t="str">
        <f>VLOOKUP(A21,'All Plates'!A:K,3,0)</f>
        <v>Consistent Expert</v>
      </c>
      <c r="O21" t="str">
        <f>VLOOKUP(A21,'All Plates'!A:K,7,0)</f>
        <v>medium purity*</v>
      </c>
      <c r="P21" t="str">
        <f t="shared" si="0"/>
        <v>Good</v>
      </c>
      <c r="Q21" s="53">
        <f t="shared" si="1"/>
        <v>4.6108447067502766E-3</v>
      </c>
      <c r="S21" s="13"/>
    </row>
    <row r="22" spans="1:19" x14ac:dyDescent="0.25">
      <c r="A22" t="str">
        <f>'All Plates'!A225</f>
        <v>P3_C08</v>
      </c>
      <c r="B22" s="5" t="str">
        <f>'All Plates'!J225</f>
        <v>0110706016</v>
      </c>
      <c r="C22" t="s">
        <v>4444</v>
      </c>
      <c r="D22" t="str">
        <f>IFERROR('All Plates'!K225,"Not Binding")</f>
        <v>Binding</v>
      </c>
      <c r="E22" t="str">
        <f>IF(ISNUMBER(SEARCH("Waterlogsy",VLOOKUP(A22,'FBS input file'!A:I,9,0))),"Yes","No")</f>
        <v>Yes</v>
      </c>
      <c r="F22" t="str">
        <f>IF(ISNUMBER(SEARCH("T2",VLOOKUP(A22,'FBS input file'!A:I,9,0))),"Yes","No")</f>
        <v>Yes</v>
      </c>
      <c r="G22" t="str">
        <f>IF(ISNUMBER(SEARCH("1D",VLOOKUP(A22,'FBS input file'!A:I,9,0))),"Yes","No")</f>
        <v>No</v>
      </c>
      <c r="H22" s="57">
        <f>IFERROR(_xlfn.NUMBERVALUE(VLOOKUP(A22,'FBS input file'!A:M,13,0)),0)</f>
        <v>2.583540808</v>
      </c>
      <c r="I22" s="55">
        <f>IFERROR(_xlfn.NUMBERVALUE(VLOOKUP(A22,'FBS input file'!A:M,11,0)),0)</f>
        <v>0.28999999999999998</v>
      </c>
      <c r="J22" s="77" cm="1">
        <f t="array" aca="1" ref="J22" ca="1">IFERROR(ROUND(LOOKUP(9.99999999999999E+307,--MID(VLOOKUP(A22,'FBS input file'!A:L,10,0),MIN(FIND({0,1,2,3,4,5,6,7,8,9},VLOOKUP(A22,'FBS input file'!A:L,10,0)&amp;"0123456789")),ROW(INDIRECT("1:20")))),0),0)</f>
        <v>11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aca="1" ref="L22" ca="1">IF(D22="Binding",IFERROR(_xlfn.IFS(AND(H22&gt;=$H$1,I22&gt;=$I$1),"Binding",AND(H22&gt;=$H$1,OR(J22&gt;=$J$1,K22="LB")),"Binding",AND(I22&gt;=$I$1,OR(J22&gt;=$J$1,K22="LB")),"Binding",K22="Severe LB","Binding"),"Not Binding"),"-")</f>
        <v>Binding</v>
      </c>
      <c r="M22">
        <f>IFERROR(_xlfn.NUMBERVALUE(VLOOKUP(A22,'FBS input file'!A:L,12,0)),"No")</f>
        <v>7.51</v>
      </c>
      <c r="N22" t="str">
        <f>VLOOKUP(A22,'All Plates'!A:K,3,0)</f>
        <v>Inconsistent Expert</v>
      </c>
      <c r="O22" t="str">
        <f>VLOOKUP(A22,'All Plates'!A:K,7,0)</f>
        <v>low solubility</v>
      </c>
      <c r="P22" t="str">
        <f t="shared" si="0"/>
        <v>No</v>
      </c>
      <c r="Q22" s="53">
        <f t="shared" si="1"/>
        <v>0.13371449649575801</v>
      </c>
      <c r="S22" s="13"/>
    </row>
    <row r="23" spans="1:19" x14ac:dyDescent="0.25">
      <c r="A23" t="str">
        <f>'All Plates'!A282</f>
        <v>P3_H05</v>
      </c>
      <c r="B23" s="5" t="str">
        <f>'All Plates'!J282</f>
        <v>0110705956</v>
      </c>
      <c r="C23" t="s">
        <v>4501</v>
      </c>
      <c r="D23" t="str">
        <f>IFERROR('All Plates'!K282,"Not Binding")</f>
        <v>Binding</v>
      </c>
      <c r="E23" t="str">
        <f>IF(ISNUMBER(SEARCH("Waterlogsy",VLOOKUP(A23,'FBS input file'!A:I,9,0))),"Yes","No")</f>
        <v>Yes</v>
      </c>
      <c r="F23" t="str">
        <f>IF(ISNUMBER(SEARCH("T2",VLOOKUP(A23,'FBS input file'!A:I,9,0))),"Yes","No")</f>
        <v>Yes</v>
      </c>
      <c r="G23" t="str">
        <f>IF(ISNUMBER(SEARCH("1D",VLOOKUP(A23,'FBS input file'!A:I,9,0))),"Yes","No")</f>
        <v>Yes</v>
      </c>
      <c r="H23" s="57">
        <f>IFERROR(_xlfn.NUMBERVALUE(VLOOKUP(A23,'FBS input file'!A:M,13,0)),0)</f>
        <v>1.0563115219999999</v>
      </c>
      <c r="I23" s="55">
        <f>IFERROR(_xlfn.NUMBERVALUE(VLOOKUP(A23,'FBS input file'!A:M,11,0)),0)</f>
        <v>0.27</v>
      </c>
      <c r="J23" s="77" cm="1">
        <f t="array" aca="1" ref="J23" ca="1">IFERROR(ROUND(LOOKUP(9.99999999999999E+307,--MID(VLOOKUP(A23,'FBS input file'!A:L,10,0),MIN(FIND({0,1,2,3,4,5,6,7,8,9},VLOOKUP(A23,'FBS input file'!A:L,10,0)&amp;"0123456789")),ROW(INDIRECT("1:20")))),0),0)</f>
        <v>7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aca="1" ref="L23" ca="1">IF(D23="Binding",IFERROR(_xlfn.IFS(AND(H23&gt;=$H$1,I23&gt;=$I$1),"Binding",AND(H23&gt;=$H$1,OR(J23&gt;=$J$1,K23="LB")),"Binding",AND(I23&gt;=$I$1,OR(J23&gt;=$J$1,K23="LB")),"Binding",K23="Severe LB","Binding"),"Not Binding"),"-")</f>
        <v>Binding</v>
      </c>
      <c r="M23">
        <f>IFERROR(_xlfn.NUMBERVALUE(VLOOKUP(A23,'FBS input file'!A:L,12,0)),"No")</f>
        <v>7.74</v>
      </c>
      <c r="N23" t="str">
        <f>VLOOKUP(A23,'All Plates'!A:K,3,0)</f>
        <v>Inconsistent Expert</v>
      </c>
      <c r="O23" t="str">
        <f>VLOOKUP(A23,'All Plates'!A:K,7,0)</f>
        <v>low solubility</v>
      </c>
      <c r="P23" t="str">
        <f t="shared" si="0"/>
        <v>No</v>
      </c>
      <c r="Q23" s="53">
        <f t="shared" si="1"/>
        <v>0.12449280708225748</v>
      </c>
      <c r="S23" s="13"/>
    </row>
    <row r="24" spans="1:19" x14ac:dyDescent="0.25">
      <c r="A24" t="str">
        <f>'All Plates'!A292</f>
        <v>P4_A03</v>
      </c>
      <c r="B24" s="5" t="str">
        <f>'All Plates'!J292</f>
        <v>9990529446</v>
      </c>
      <c r="C24" t="s">
        <v>4511</v>
      </c>
      <c r="D24" t="str">
        <f>IFERROR('All Plates'!K292,"Not Binding")</f>
        <v>Binding</v>
      </c>
      <c r="E24" t="str">
        <f>IF(ISNUMBER(SEARCH("Waterlogsy",VLOOKUP(A24,'FBS input file'!A:I,9,0))),"Yes","No")</f>
        <v>Yes</v>
      </c>
      <c r="F24" t="str">
        <f>IF(ISNUMBER(SEARCH("T2",VLOOKUP(A24,'FBS input file'!A:I,9,0))),"Yes","No")</f>
        <v>Yes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1.1935483250000001</v>
      </c>
      <c r="I24" s="55">
        <f>IFERROR(_xlfn.NUMBERVALUE(VLOOKUP(A24,'FBS input file'!A:M,11,0)),0)</f>
        <v>0.23</v>
      </c>
      <c r="J24" s="77" cm="1">
        <f t="array" aca="1" ref="J24" ca="1">IFERROR(ROUND(LOOKUP(9.99999999999999E+307,--MID(VLOOKUP(A24,'FBS input file'!A:L,10,0),MIN(FIND({0,1,2,3,4,5,6,7,8,9},VLOOKUP(A24,'FBS input file'!A:L,10,0)&amp;"0123456789")),ROW(INDIRECT("1:20")))),0),0)</f>
        <v>7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aca="1" ref="L24" ca="1">IF(D24="Binding",IFERROR(_xlfn.IFS(AND(H24&gt;=$H$1,I24&gt;=$I$1),"Binding",AND(H24&gt;=$H$1,OR(J24&gt;=$J$1,K24="LB")),"Binding",AND(I24&gt;=$I$1,OR(J24&gt;=$J$1,K24="LB")),"Binding",K24="Severe LB","Binding"),"Not Binding"),"-")</f>
        <v>Binding</v>
      </c>
      <c r="M24">
        <f>IFERROR(_xlfn.NUMBERVALUE(VLOOKUP(A24,'FBS input file'!A:L,12,0)),"No")</f>
        <v>8.94</v>
      </c>
      <c r="N24" t="str">
        <f>VLOOKUP(A24,'All Plates'!A:K,3,0)</f>
        <v>Consistent Expert</v>
      </c>
      <c r="O24" t="str">
        <f>VLOOKUP(A24,'All Plates'!A:K,7,0)</f>
        <v>high purity*</v>
      </c>
      <c r="P24" t="str">
        <f t="shared" si="0"/>
        <v>Good</v>
      </c>
      <c r="Q24" s="53">
        <f t="shared" si="1"/>
        <v>0.10604942825525636</v>
      </c>
      <c r="S24" s="13"/>
    </row>
    <row r="25" spans="1:19" x14ac:dyDescent="0.25">
      <c r="A25" t="str">
        <f>'All Plates'!A296</f>
        <v>P4_A07</v>
      </c>
      <c r="B25" s="5" t="str">
        <f>'All Plates'!J296</f>
        <v>9990529625</v>
      </c>
      <c r="C25" t="s">
        <v>4515</v>
      </c>
      <c r="D25" t="str">
        <f>IFERROR('All Plates'!K296,"Not Binding")</f>
        <v>Binding</v>
      </c>
      <c r="E25" t="str">
        <f>IF(ISNUMBER(SEARCH("Waterlogsy",VLOOKUP(A25,'FBS input file'!A:I,9,0))),"Yes","No")</f>
        <v>Yes</v>
      </c>
      <c r="F25" t="str">
        <f>IF(ISNUMBER(SEARCH("T2",VLOOKUP(A25,'FBS input file'!A:I,9,0))),"Yes","No")</f>
        <v>Yes</v>
      </c>
      <c r="G25" t="str">
        <f>IF(ISNUMBER(SEARCH("1D",VLOOKUP(A25,'FBS input file'!A:I,9,0))),"Yes","No")</f>
        <v>Yes</v>
      </c>
      <c r="H25" s="57">
        <f>IFERROR(_xlfn.NUMBERVALUE(VLOOKUP(A25,'FBS input file'!A:M,13,0)),0)</f>
        <v>1.888702442</v>
      </c>
      <c r="I25" s="55">
        <f>IFERROR(_xlfn.NUMBERVALUE(VLOOKUP(A25,'FBS input file'!A:M,11,0)),0)</f>
        <v>0.51</v>
      </c>
      <c r="J25" s="77" cm="1">
        <f t="array" aca="1" ref="J25" ca="1">IFERROR(ROUND(LOOKUP(9.99999999999999E+307,--MID(VLOOKUP(A25,'FBS input file'!A:L,10,0),MIN(FIND({0,1,2,3,4,5,6,7,8,9},VLOOKUP(A25,'FBS input file'!A:L,10,0)&amp;"0123456789")),ROW(INDIRECT("1:20")))),0),0)</f>
        <v>6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aca="1" ref="L25" ca="1">IF(D25="Binding",IFERROR(_xlfn.IFS(AND(H25&gt;=$H$1,I25&gt;=$I$1),"Binding",AND(H25&gt;=$H$1,OR(J25&gt;=$J$1,K25="LB")),"Binding",AND(I25&gt;=$I$1,OR(J25&gt;=$J$1,K25="LB")),"Binding",K25="Severe LB","Binding"),"Not Binding"),"-")</f>
        <v>Binding</v>
      </c>
      <c r="M25">
        <f>IFERROR(_xlfn.NUMBERVALUE(VLOOKUP(A25,'FBS input file'!A:L,12,0)),"No")</f>
        <v>7.56</v>
      </c>
      <c r="N25" t="str">
        <f>VLOOKUP(A25,'All Plates'!A:K,3,0)</f>
        <v>Consistent Expert</v>
      </c>
      <c r="O25" t="str">
        <f>VLOOKUP(A25,'All Plates'!A:K,7,0)</f>
        <v>very high purity</v>
      </c>
      <c r="P25" t="str">
        <f t="shared" si="0"/>
        <v>Good</v>
      </c>
      <c r="Q25" s="53">
        <f t="shared" si="1"/>
        <v>0.23515308004426411</v>
      </c>
      <c r="S25" s="13"/>
    </row>
    <row r="26" spans="1:19" x14ac:dyDescent="0.25">
      <c r="A26" t="str">
        <f>'All Plates'!A298</f>
        <v>P4_A09</v>
      </c>
      <c r="B26" s="5" t="str">
        <f>'All Plates'!J298</f>
        <v>9990529623</v>
      </c>
      <c r="C26" t="s">
        <v>4517</v>
      </c>
      <c r="D26" t="str">
        <f>IFERROR('All Plates'!K298,"Not Binding")</f>
        <v>Binding</v>
      </c>
      <c r="E26" t="str">
        <f>IF(ISNUMBER(SEARCH("Waterlogsy",VLOOKUP(A26,'FBS input file'!A:I,9,0))),"Yes","No")</f>
        <v>Yes</v>
      </c>
      <c r="F26" t="str">
        <f>IF(ISNUMBER(SEARCH("T2",VLOOKUP(A26,'FBS input file'!A:I,9,0))),"Yes","No")</f>
        <v>Yes</v>
      </c>
      <c r="G26" t="str">
        <f>IF(ISNUMBER(SEARCH("1D",VLOOKUP(A26,'FBS input file'!A:I,9,0))),"Yes","No")</f>
        <v>Yes</v>
      </c>
      <c r="H26" s="57">
        <f>IFERROR(_xlfn.NUMBERVALUE(VLOOKUP(A26,'FBS input file'!A:M,13,0)),0)</f>
        <v>2.6496679420000002</v>
      </c>
      <c r="I26" s="55">
        <f>IFERROR(_xlfn.NUMBERVALUE(VLOOKUP(A26,'FBS input file'!A:M,11,0)),0)</f>
        <v>0.49</v>
      </c>
      <c r="J26" s="77" cm="1">
        <f t="array" aca="1" ref="J26" ca="1">IFERROR(ROUND(LOOKUP(9.99999999999999E+307,--MID(VLOOKUP(A26,'FBS input file'!A:L,10,0),MIN(FIND({0,1,2,3,4,5,6,7,8,9},VLOOKUP(A26,'FBS input file'!A:L,10,0)&amp;"0123456789")),ROW(INDIRECT("1:20")))),0),0)</f>
        <v>8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aca="1" ref="L26" ca="1">IF(D26="Binding",IFERROR(_xlfn.IFS(AND(H26&gt;=$H$1,I26&gt;=$I$1),"Binding",AND(H26&gt;=$H$1,OR(J26&gt;=$J$1,K26="LB")),"Binding",AND(I26&gt;=$I$1,OR(J26&gt;=$J$1,K26="LB")),"Binding",K26="Severe LB","Binding"),"Not Binding"),"-")</f>
        <v>Binding</v>
      </c>
      <c r="M26">
        <f>IFERROR(_xlfn.NUMBERVALUE(VLOOKUP(A26,'FBS input file'!A:L,12,0)),"No")</f>
        <v>6.66</v>
      </c>
      <c r="N26" t="str">
        <f>VLOOKUP(A26,'All Plates'!A:K,3,0)</f>
        <v>Consistent Expert</v>
      </c>
      <c r="O26" t="str">
        <f>VLOOKUP(A26,'All Plates'!A:K,7,0)</f>
        <v>high purity*</v>
      </c>
      <c r="P26" t="str">
        <f t="shared" si="0"/>
        <v>Good</v>
      </c>
      <c r="Q26" s="53">
        <f t="shared" si="1"/>
        <v>0.22593139063076353</v>
      </c>
      <c r="S26" s="13"/>
    </row>
    <row r="27" spans="1:19" x14ac:dyDescent="0.25">
      <c r="A27" t="str">
        <f>'All Plates'!A302</f>
        <v>P4_B01</v>
      </c>
      <c r="B27" s="5" t="str">
        <f>'All Plates'!J302</f>
        <v>9990529608</v>
      </c>
      <c r="C27" t="s">
        <v>4521</v>
      </c>
      <c r="D27" t="str">
        <f>IFERROR('All Plates'!K302,"Not Binding")</f>
        <v>Binding</v>
      </c>
      <c r="E27" t="str">
        <f>IF(ISNUMBER(SEARCH("Waterlogsy",VLOOKUP(A27,'FBS input file'!A:I,9,0))),"Yes","No")</f>
        <v>Yes</v>
      </c>
      <c r="F27" t="str">
        <f>IF(ISNUMBER(SEARCH("T2",VLOOKUP(A27,'FBS input file'!A:I,9,0))),"Yes","No")</f>
        <v>Yes</v>
      </c>
      <c r="G27" t="str">
        <f>IF(ISNUMBER(SEARCH("1D",VLOOKUP(A27,'FBS input file'!A:I,9,0))),"Yes","No")</f>
        <v>Yes</v>
      </c>
      <c r="H27" s="57">
        <f>IFERROR(_xlfn.NUMBERVALUE(VLOOKUP(A27,'FBS input file'!A:M,13,0)),0)</f>
        <v>4.0278334789999999</v>
      </c>
      <c r="I27" s="55">
        <f>IFERROR(_xlfn.NUMBERVALUE(VLOOKUP(A27,'FBS input file'!A:M,11,0)),0)</f>
        <v>0.57999999999999996</v>
      </c>
      <c r="J27" s="77" cm="1">
        <f t="array" aca="1" ref="J27" ca="1">IFERROR(ROUND(LOOKUP(9.99999999999999E+307,--MID(VLOOKUP(A27,'FBS input file'!A:L,10,0),MIN(FIND({0,1,2,3,4,5,6,7,8,9},VLOOKUP(A27,'FBS input file'!A:L,10,0)&amp;"0123456789")),ROW(INDIRECT("1:20")))),0),0)</f>
        <v>8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aca="1" ref="L27" ca="1">IF(D27="Binding",IFERROR(_xlfn.IFS(AND(H27&gt;=$H$1,I27&gt;=$I$1),"Binding",AND(H27&gt;=$H$1,OR(J27&gt;=$J$1,K27="LB")),"Binding",AND(I27&gt;=$I$1,OR(J27&gt;=$J$1,K27="LB")),"Binding",K27="Severe LB","Binding"),"Not Binding"),"-")</f>
        <v>Binding</v>
      </c>
      <c r="M27">
        <f>IFERROR(_xlfn.NUMBERVALUE(VLOOKUP(A27,'FBS input file'!A:L,12,0)),"No")</f>
        <v>8.07</v>
      </c>
      <c r="N27" t="str">
        <f>VLOOKUP(A27,'All Plates'!A:K,3,0)</f>
        <v>Inconsistent Expert</v>
      </c>
      <c r="O27" t="str">
        <f>VLOOKUP(A27,'All Plates'!A:K,7,0)</f>
        <v>addtional signals or too few signals</v>
      </c>
      <c r="P27" t="str">
        <f t="shared" si="0"/>
        <v>No</v>
      </c>
      <c r="Q27" s="53">
        <f t="shared" si="1"/>
        <v>0.26742899299151601</v>
      </c>
      <c r="S27" s="13"/>
    </row>
    <row r="28" spans="1:19" x14ac:dyDescent="0.25">
      <c r="A28" t="str">
        <f>'All Plates'!A319</f>
        <v>P4_C06</v>
      </c>
      <c r="B28" s="5" t="str">
        <f>'All Plates'!J319</f>
        <v>9990529602</v>
      </c>
      <c r="C28" t="s">
        <v>4538</v>
      </c>
      <c r="D28" t="str">
        <f>IFERROR('All Plates'!K319,"Not Binding")</f>
        <v>Binding</v>
      </c>
      <c r="E28" t="str">
        <f>IF(ISNUMBER(SEARCH("Waterlogsy",VLOOKUP(A28,'FBS input file'!A:I,9,0))),"Yes","No")</f>
        <v>Yes</v>
      </c>
      <c r="F28" t="str">
        <f>IF(ISNUMBER(SEARCH("T2",VLOOKUP(A28,'FBS input file'!A:I,9,0))),"Yes","No")</f>
        <v>Yes</v>
      </c>
      <c r="G28" t="str">
        <f>IF(ISNUMBER(SEARCH("1D",VLOOKUP(A28,'FBS input file'!A:I,9,0))),"Yes","No")</f>
        <v>Yes</v>
      </c>
      <c r="H28" s="57">
        <f>IFERROR(_xlfn.NUMBERVALUE(VLOOKUP(A28,'FBS input file'!A:M,13,0)),0)</f>
        <v>1.717805982</v>
      </c>
      <c r="I28" s="55">
        <f>IFERROR(_xlfn.NUMBERVALUE(VLOOKUP(A28,'FBS input file'!A:M,11,0)),0)</f>
        <v>0.5</v>
      </c>
      <c r="J28" s="77" cm="1">
        <f t="array" aca="1" ref="J28" ca="1">IFERROR(ROUND(LOOKUP(9.99999999999999E+307,--MID(VLOOKUP(A28,'FBS input file'!A:L,10,0),MIN(FIND({0,1,2,3,4,5,6,7,8,9},VLOOKUP(A28,'FBS input file'!A:L,10,0)&amp;"0123456789")),ROW(INDIRECT("1:20")))),0),0)</f>
        <v>8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aca="1" ref="L28" ca="1">IF(D28="Binding",IFERROR(_xlfn.IFS(AND(H28&gt;=$H$1,I28&gt;=$I$1),"Binding",AND(H28&gt;=$H$1,OR(J28&gt;=$J$1,K28="LB")),"Binding",AND(I28&gt;=$I$1,OR(J28&gt;=$J$1,K28="LB")),"Binding",K28="Severe LB","Binding"),"Not Binding"),"-")</f>
        <v>Binding</v>
      </c>
      <c r="M28">
        <f>IFERROR(_xlfn.NUMBERVALUE(VLOOKUP(A28,'FBS input file'!A:L,12,0)),"No")</f>
        <v>7.77</v>
      </c>
      <c r="N28" t="str">
        <f>VLOOKUP(A28,'All Plates'!A:K,3,0)</f>
        <v>Inconsistent Expert</v>
      </c>
      <c r="O28" t="str">
        <f>VLOOKUP(A28,'All Plates'!A:K,7,0)</f>
        <v>low solubility</v>
      </c>
      <c r="P28" t="str">
        <f t="shared" si="0"/>
        <v>No</v>
      </c>
      <c r="Q28" s="53">
        <f t="shared" si="1"/>
        <v>0.23054223533751381</v>
      </c>
      <c r="S28" s="13"/>
    </row>
    <row r="29" spans="1:19" x14ac:dyDescent="0.25">
      <c r="A29" t="str">
        <f>'All Plates'!A324</f>
        <v>P4_C11</v>
      </c>
      <c r="B29" s="5" t="str">
        <f>'All Plates'!J324</f>
        <v>9990529455</v>
      </c>
      <c r="C29" t="s">
        <v>4543</v>
      </c>
      <c r="D29" t="str">
        <f>IFERROR('All Plates'!K324,"Not Binding")</f>
        <v>Binding</v>
      </c>
      <c r="E29" t="str">
        <f>IF(ISNUMBER(SEARCH("Waterlogsy",VLOOKUP(A29,'FBS input file'!A:I,9,0))),"Yes","No")</f>
        <v>Yes</v>
      </c>
      <c r="F29" t="str">
        <f>IF(ISNUMBER(SEARCH("T2",VLOOKUP(A29,'FBS input file'!A:I,9,0))),"Yes","No")</f>
        <v>Yes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1.782984441</v>
      </c>
      <c r="I29" s="55">
        <f>IFERROR(_xlfn.NUMBERVALUE(VLOOKUP(A29,'FBS input file'!A:M,11,0)),0)</f>
        <v>0.52</v>
      </c>
      <c r="J29" s="77" cm="1">
        <f t="array" aca="1" ref="J29" ca="1">IFERROR(ROUND(LOOKUP(9.99999999999999E+307,--MID(VLOOKUP(A29,'FBS input file'!A:L,10,0),MIN(FIND({0,1,2,3,4,5,6,7,8,9},VLOOKUP(A29,'FBS input file'!A:L,10,0)&amp;"0123456789")),ROW(INDIRECT("1:20")))),0),0)</f>
        <v>13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aca="1" ref="L29" ca="1">IF(D29="Binding",IFERROR(_xlfn.IFS(AND(H29&gt;=$H$1,I29&gt;=$I$1),"Binding",AND(H29&gt;=$H$1,OR(J29&gt;=$J$1,K29="LB")),"Binding",AND(I29&gt;=$I$1,OR(J29&gt;=$J$1,K29="LB")),"Binding",K29="Severe LB","Binding"),"Not Binding"),"-")</f>
        <v>Binding</v>
      </c>
      <c r="M29">
        <f>IFERROR(_xlfn.NUMBERVALUE(VLOOKUP(A29,'FBS input file'!A:L,12,0)),"No")</f>
        <v>7.85</v>
      </c>
      <c r="N29" t="str">
        <f>VLOOKUP(A29,'All Plates'!A:K,3,0)</f>
        <v>Consistent Expert</v>
      </c>
      <c r="O29" t="str">
        <f>VLOOKUP(A29,'All Plates'!A:K,7,0)</f>
        <v>high purity*</v>
      </c>
      <c r="P29" t="str">
        <f t="shared" si="0"/>
        <v>Good</v>
      </c>
      <c r="Q29" s="53">
        <f t="shared" si="1"/>
        <v>0.23976392475101438</v>
      </c>
      <c r="S29" s="13"/>
    </row>
    <row r="30" spans="1:19" x14ac:dyDescent="0.25">
      <c r="A30" t="str">
        <f>'All Plates'!A354</f>
        <v>P4_F05</v>
      </c>
      <c r="B30" s="5" t="str">
        <f>'All Plates'!J354</f>
        <v>9990529564</v>
      </c>
      <c r="C30" t="s">
        <v>4573</v>
      </c>
      <c r="D30" t="str">
        <f>IFERROR('All Plates'!K354,"Not Binding")</f>
        <v>Binding</v>
      </c>
      <c r="E30" t="str">
        <f>IF(ISNUMBER(SEARCH("Waterlogsy",VLOOKUP(A30,'FBS input file'!A:I,9,0))),"Yes","No")</f>
        <v>Yes</v>
      </c>
      <c r="F30" t="str">
        <f>IF(ISNUMBER(SEARCH("T2",VLOOKUP(A30,'FBS input file'!A:I,9,0))),"Yes","No")</f>
        <v>Yes</v>
      </c>
      <c r="G30" t="str">
        <f>IF(ISNUMBER(SEARCH("1D",VLOOKUP(A30,'FBS input file'!A:I,9,0))),"Yes","No")</f>
        <v>Yes</v>
      </c>
      <c r="H30" s="57">
        <f>IFERROR(_xlfn.NUMBERVALUE(VLOOKUP(A30,'FBS input file'!A:M,13,0)),0)</f>
        <v>2.3026961899999998</v>
      </c>
      <c r="I30" s="55">
        <f>IFERROR(_xlfn.NUMBERVALUE(VLOOKUP(A30,'FBS input file'!A:M,11,0)),0)</f>
        <v>0.65</v>
      </c>
      <c r="J30" s="77" cm="1">
        <f t="array" aca="1" ref="J30" ca="1">IFERROR(ROUND(LOOKUP(9.99999999999999E+307,--MID(VLOOKUP(A30,'FBS input file'!A:L,10,0),MIN(FIND({0,1,2,3,4,5,6,7,8,9},VLOOKUP(A30,'FBS input file'!A:L,10,0)&amp;"0123456789")),ROW(INDIRECT("1:20")))),0),0)</f>
        <v>18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aca="1" ref="L30" ca="1">IF(D30="Binding",IFERROR(_xlfn.IFS(AND(H30&gt;=$H$1,I30&gt;=$I$1),"Binding",AND(H30&gt;=$H$1,OR(J30&gt;=$J$1,K30="LB")),"Binding",AND(I30&gt;=$I$1,OR(J30&gt;=$J$1,K30="LB")),"Binding",K30="Severe LB","Binding"),"Not Binding"),"-")</f>
        <v>Binding</v>
      </c>
      <c r="M30">
        <f>IFERROR(_xlfn.NUMBERVALUE(VLOOKUP(A30,'FBS input file'!A:L,12,0)),"No")</f>
        <v>7.39</v>
      </c>
      <c r="N30" t="str">
        <f>VLOOKUP(A30,'All Plates'!A:K,3,0)</f>
        <v>Inconsistent Expert</v>
      </c>
      <c r="O30" t="str">
        <f>VLOOKUP(A30,'All Plates'!A:K,7,0)</f>
        <v>low solubility</v>
      </c>
      <c r="P30" t="str">
        <f t="shared" si="0"/>
        <v>No</v>
      </c>
      <c r="Q30" s="53">
        <f t="shared" si="1"/>
        <v>0.29970490593876797</v>
      </c>
      <c r="S30" s="13"/>
    </row>
    <row r="31" spans="1:19" x14ac:dyDescent="0.25">
      <c r="A31" t="str">
        <f>'All Plates'!A378</f>
        <v>P4_H05</v>
      </c>
      <c r="B31" s="5" t="str">
        <f>'All Plates'!J378</f>
        <v>9990529540</v>
      </c>
      <c r="C31" t="s">
        <v>4597</v>
      </c>
      <c r="D31" t="str">
        <f>IFERROR('All Plates'!K378,"Not Binding")</f>
        <v>Binding</v>
      </c>
      <c r="E31" t="str">
        <f>IF(ISNUMBER(SEARCH("Waterlogsy",VLOOKUP(A31,'FBS input file'!A:I,9,0))),"Yes","No")</f>
        <v>Yes</v>
      </c>
      <c r="F31" t="str">
        <f>IF(ISNUMBER(SEARCH("T2",VLOOKUP(A31,'FBS input file'!A:I,9,0))),"Yes","No")</f>
        <v>Yes</v>
      </c>
      <c r="G31" t="str">
        <f>IF(ISNUMBER(SEARCH("1D",VLOOKUP(A31,'FBS input file'!A:I,9,0))),"Yes","No")</f>
        <v>Yes</v>
      </c>
      <c r="H31" s="57">
        <f>IFERROR(_xlfn.NUMBERVALUE(VLOOKUP(A31,'FBS input file'!A:M,13,0)),0)</f>
        <v>1.7016140150000001</v>
      </c>
      <c r="I31" s="55">
        <f>IFERROR(_xlfn.NUMBERVALUE(VLOOKUP(A31,'FBS input file'!A:M,11,0)),0)</f>
        <v>0.3</v>
      </c>
      <c r="J31" s="77" cm="1">
        <f t="array" aca="1" ref="J31" ca="1">IFERROR(ROUND(LOOKUP(9.99999999999999E+307,--MID(VLOOKUP(A31,'FBS input file'!A:L,10,0),MIN(FIND({0,1,2,3,4,5,6,7,8,9},VLOOKUP(A31,'FBS input file'!A:L,10,0)&amp;"0123456789")),ROW(INDIRECT("1:20")))),0),0)</f>
        <v>4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aca="1" ref="L31" ca="1">IF(D31="Binding",IFERROR(_xlfn.IFS(AND(H31&gt;=$H$1,I31&gt;=$I$1),"Binding",AND(H31&gt;=$H$1,OR(J31&gt;=$J$1,K31="LB")),"Binding",AND(I31&gt;=$I$1,OR(J31&gt;=$J$1,K31="LB")),"Binding",K31="Severe LB","Binding"),"Not Binding"),"-")</f>
        <v>Binding</v>
      </c>
      <c r="M31">
        <f>IFERROR(_xlfn.NUMBERVALUE(VLOOKUP(A31,'FBS input file'!A:L,12,0)),"No")</f>
        <v>6.79</v>
      </c>
      <c r="N31" t="str">
        <f>VLOOKUP(A31,'All Plates'!A:K,3,0)</f>
        <v>Inconsistent Expert</v>
      </c>
      <c r="O31" t="str">
        <f>VLOOKUP(A31,'All Plates'!A:K,7,0)</f>
        <v>low solubility</v>
      </c>
      <c r="P31" t="str">
        <f t="shared" si="0"/>
        <v>No</v>
      </c>
      <c r="Q31" s="53">
        <f t="shared" si="1"/>
        <v>0.13832534120250828</v>
      </c>
      <c r="S31" s="13"/>
    </row>
    <row r="32" spans="1:19" x14ac:dyDescent="0.25">
      <c r="A32" t="str">
        <f>'All Plates'!A382</f>
        <v>P4_H09</v>
      </c>
      <c r="B32" s="5" t="str">
        <f>'All Plates'!J382</f>
        <v>9990529544</v>
      </c>
      <c r="C32" t="s">
        <v>4601</v>
      </c>
      <c r="D32" t="str">
        <f>IFERROR('All Plates'!K382,"Not Binding")</f>
        <v>Binding</v>
      </c>
      <c r="E32" t="str">
        <f>IF(ISNUMBER(SEARCH("Waterlogsy",VLOOKUP(A32,'FBS input file'!A:I,9,0))),"Yes","No")</f>
        <v>Yes</v>
      </c>
      <c r="F32" t="str">
        <f>IF(ISNUMBER(SEARCH("T2",VLOOKUP(A32,'FBS input file'!A:I,9,0))),"Yes","No")</f>
        <v>Yes</v>
      </c>
      <c r="G32" t="str">
        <f>IF(ISNUMBER(SEARCH("1D",VLOOKUP(A32,'FBS input file'!A:I,9,0))),"Yes","No")</f>
        <v>Yes</v>
      </c>
      <c r="H32" s="57">
        <f>IFERROR(_xlfn.NUMBERVALUE(VLOOKUP(A32,'FBS input file'!A:M,13,0)),0)</f>
        <v>6.0262659970000003</v>
      </c>
      <c r="I32" s="55">
        <f>IFERROR(_xlfn.NUMBERVALUE(VLOOKUP(A32,'FBS input file'!A:M,11,0)),0)</f>
        <v>0.31</v>
      </c>
      <c r="J32" s="77" cm="1">
        <f t="array" aca="1" ref="J32" ca="1">IFERROR(ROUND(LOOKUP(9.99999999999999E+307,--MID(VLOOKUP(A32,'FBS input file'!A:L,10,0),MIN(FIND({0,1,2,3,4,5,6,7,8,9},VLOOKUP(A32,'FBS input file'!A:L,10,0)&amp;"0123456789")),ROW(INDIRECT("1:20")))),0),0)</f>
        <v>14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LB</v>
      </c>
      <c r="L32" t="str" cm="1">
        <f t="array" aca="1" ref="L32" ca="1">IF(D32="Binding",IFERROR(_xlfn.IFS(AND(H32&gt;=$H$1,I32&gt;=$I$1),"Binding",AND(H32&gt;=$H$1,OR(J32&gt;=$J$1,K32="LB")),"Binding",AND(I32&gt;=$I$1,OR(J32&gt;=$J$1,K32="LB")),"Binding",K32="Severe LB","Binding"),"Not Binding"),"-")</f>
        <v>Binding</v>
      </c>
      <c r="M32">
        <f>IFERROR(_xlfn.NUMBERVALUE(VLOOKUP(A32,'FBS input file'!A:L,12,0)),"No")</f>
        <v>8.9</v>
      </c>
      <c r="N32" t="str">
        <f>VLOOKUP(A32,'All Plates'!A:K,3,0)</f>
        <v>Consistent Expert</v>
      </c>
      <c r="O32" t="str">
        <f>VLOOKUP(A32,'All Plates'!A:K,7,0)</f>
        <v>addtional signals or too few signals</v>
      </c>
      <c r="P32" t="str">
        <f t="shared" si="0"/>
        <v>Good</v>
      </c>
      <c r="Q32" s="53">
        <f t="shared" si="1"/>
        <v>0.14293618590925855</v>
      </c>
      <c r="S32" s="13"/>
    </row>
    <row r="33" spans="1:22" x14ac:dyDescent="0.25">
      <c r="A33" t="str">
        <f>'All Plates'!A403</f>
        <v>P5_B06</v>
      </c>
      <c r="B33" s="5" t="str">
        <f>'All Plates'!J403</f>
        <v>9990532013</v>
      </c>
      <c r="C33" t="s">
        <v>4622</v>
      </c>
      <c r="D33" t="str">
        <f>IFERROR('All Plates'!K403,"Not Binding")</f>
        <v>Binding</v>
      </c>
      <c r="E33" t="str">
        <f>IF(ISNUMBER(SEARCH("Waterlogsy",VLOOKUP(A33,'FBS input file'!A:I,9,0))),"Yes","No")</f>
        <v>Yes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Yes</v>
      </c>
      <c r="H33" s="57">
        <f>IFERROR(_xlfn.NUMBERVALUE(VLOOKUP(A33,'FBS input file'!A:M,13,0)),0)</f>
        <v>1.254059995</v>
      </c>
      <c r="I33" s="55">
        <f>IFERROR(_xlfn.NUMBERVALUE(VLOOKUP(A33,'FBS input file'!A:M,11,0)),0)</f>
        <v>0.16</v>
      </c>
      <c r="J33" s="77" cm="1">
        <f t="array" aca="1" ref="J33" ca="1">IFERROR(ROUND(LOOKUP(9.99999999999999E+307,--MID(VLOOKUP(A33,'FBS input file'!A:L,10,0),MIN(FIND({0,1,2,3,4,5,6,7,8,9},VLOOKUP(A33,'FBS input file'!A:L,10,0)&amp;"0123456789")),ROW(INDIRECT("1:20")))),0),0)</f>
        <v>9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aca="1" ref="L33" ca="1">IF(D33="Binding",IFERROR(_xlfn.IFS(AND(H33&gt;=$H$1,I33&gt;=$I$1),"Binding",AND(H33&gt;=$H$1,OR(J33&gt;=$J$1,K33="LB")),"Binding",AND(I33&gt;=$I$1,OR(J33&gt;=$J$1,K33="LB")),"Binding",K33="Severe LB","Binding"),"Not Binding"),"-")</f>
        <v>Binding</v>
      </c>
      <c r="M33">
        <f>IFERROR(_xlfn.NUMBERVALUE(VLOOKUP(A33,'FBS input file'!A:L,12,0)),"No")</f>
        <v>8.91</v>
      </c>
      <c r="N33" t="str">
        <f>VLOOKUP(A33,'All Plates'!A:K,3,0)</f>
        <v>Consistent Expert</v>
      </c>
      <c r="O33" t="str">
        <f>VLOOKUP(A33,'All Plates'!A:K,7,0)</f>
        <v>very high purity</v>
      </c>
      <c r="P33" t="str">
        <f t="shared" si="0"/>
        <v>Good</v>
      </c>
      <c r="Q33" s="53">
        <f t="shared" si="1"/>
        <v>7.3773515308004425E-2</v>
      </c>
      <c r="S33" s="13"/>
    </row>
    <row r="34" spans="1:22" x14ac:dyDescent="0.25">
      <c r="A34" t="str">
        <f>'All Plates'!A448</f>
        <v>P5_F03</v>
      </c>
      <c r="B34" s="5" t="str">
        <f>'All Plates'!J448</f>
        <v>9990531962</v>
      </c>
      <c r="C34" t="s">
        <v>4667</v>
      </c>
      <c r="D34" t="str">
        <f>IFERROR('All Plates'!K448,"Not Binding")</f>
        <v>Binding</v>
      </c>
      <c r="E34" t="str">
        <f>IF(ISNUMBER(SEARCH("Waterlogsy",VLOOKUP(A34,'FBS input file'!A:I,9,0))),"Yes","No")</f>
        <v>Yes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Yes</v>
      </c>
      <c r="H34" s="57">
        <f>IFERROR(_xlfn.NUMBERVALUE(VLOOKUP(A34,'FBS input file'!A:M,13,0)),0)</f>
        <v>1.8071031449999999</v>
      </c>
      <c r="I34" s="55">
        <f>IFERROR(_xlfn.NUMBERVALUE(VLOOKUP(A34,'FBS input file'!A:M,11,0)),0)</f>
        <v>0.54</v>
      </c>
      <c r="J34" s="77" cm="1">
        <f t="array" aca="1" ref="J34" ca="1">IFERROR(ROUND(LOOKUP(9.99999999999999E+307,--MID(VLOOKUP(A34,'FBS input file'!A:L,10,0),MIN(FIND({0,1,2,3,4,5,6,7,8,9},VLOOKUP(A34,'FBS input file'!A:L,10,0)&amp;"0123456789")),ROW(INDIRECT("1:20")))),0),0)</f>
        <v>11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aca="1" ref="L34" ca="1">IF(D34="Binding",IFERROR(_xlfn.IFS(AND(H34&gt;=$H$1,I34&gt;=$I$1),"Binding",AND(H34&gt;=$H$1,OR(J34&gt;=$J$1,K34="LB")),"Binding",AND(I34&gt;=$I$1,OR(J34&gt;=$J$1,K34="LB")),"Binding",K34="Severe LB","Binding"),"Not Binding"),"-")</f>
        <v>Binding</v>
      </c>
      <c r="M34">
        <f>IFERROR(_xlfn.NUMBERVALUE(VLOOKUP(A34,'FBS input file'!A:L,12,0)),"No")</f>
        <v>6.05</v>
      </c>
      <c r="N34" t="str">
        <f>VLOOKUP(A34,'All Plates'!A:K,3,0)</f>
        <v>Consistent Expert</v>
      </c>
      <c r="O34" t="str">
        <f>VLOOKUP(A34,'All Plates'!A:K,7,0)</f>
        <v>very high purity</v>
      </c>
      <c r="P34" t="str">
        <f t="shared" si="0"/>
        <v>Good</v>
      </c>
      <c r="Q34" s="53">
        <f t="shared" si="1"/>
        <v>0.24898561416451495</v>
      </c>
      <c r="S34" s="13"/>
    </row>
    <row r="35" spans="1:22" x14ac:dyDescent="0.25">
      <c r="A35" t="str">
        <f>'All Plates'!A452</f>
        <v>P5_F07</v>
      </c>
      <c r="B35" s="5" t="str">
        <f>'All Plates'!J452</f>
        <v>9990531966</v>
      </c>
      <c r="C35" t="s">
        <v>4671</v>
      </c>
      <c r="D35" t="str">
        <f>IFERROR('All Plates'!K452,"Not Binding")</f>
        <v>Binding</v>
      </c>
      <c r="E35" t="str">
        <f>IF(ISNUMBER(SEARCH("Waterlogsy",VLOOKUP(A35,'FBS input file'!A:I,9,0))),"Yes","No")</f>
        <v>Yes</v>
      </c>
      <c r="F35" t="str">
        <f>IF(ISNUMBER(SEARCH("T2",VLOOKUP(A35,'FBS input file'!A:I,9,0))),"Yes","No")</f>
        <v>Yes</v>
      </c>
      <c r="G35" t="str">
        <f>IF(ISNUMBER(SEARCH("1D",VLOOKUP(A35,'FBS input file'!A:I,9,0))),"Yes","No")</f>
        <v>Yes</v>
      </c>
      <c r="H35" s="57">
        <f>IFERROR(_xlfn.NUMBERVALUE(VLOOKUP(A35,'FBS input file'!A:M,13,0)),0)</f>
        <v>2.8728971400000001</v>
      </c>
      <c r="I35" s="55">
        <f>IFERROR(_xlfn.NUMBERVALUE(VLOOKUP(A35,'FBS input file'!A:M,11,0)),0)</f>
        <v>0.5</v>
      </c>
      <c r="J35" s="77" cm="1">
        <f t="array" aca="1" ref="J35" ca="1">IFERROR(ROUND(LOOKUP(9.99999999999999E+307,--MID(VLOOKUP(A35,'FBS input file'!A:L,10,0),MIN(FIND({0,1,2,3,4,5,6,7,8,9},VLOOKUP(A35,'FBS input file'!A:L,10,0)&amp;"0123456789")),ROW(INDIRECT("1:20")))),0),0)</f>
        <v>12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aca="1" ref="L35" ca="1">IF(D35="Binding",IFERROR(_xlfn.IFS(AND(H35&gt;=$H$1,I35&gt;=$I$1),"Binding",AND(H35&gt;=$H$1,OR(J35&gt;=$J$1,K35="LB")),"Binding",AND(I35&gt;=$I$1,OR(J35&gt;=$J$1,K35="LB")),"Binding",K35="Severe LB","Binding"),"Not Binding"),"-")</f>
        <v>Binding</v>
      </c>
      <c r="M35">
        <f>IFERROR(_xlfn.NUMBERVALUE(VLOOKUP(A35,'FBS input file'!A:L,12,0)),"No")</f>
        <v>6.75</v>
      </c>
      <c r="N35" t="str">
        <f>VLOOKUP(A35,'All Plates'!A:K,3,0)</f>
        <v>Consistent Expert</v>
      </c>
      <c r="O35" t="str">
        <f>VLOOKUP(A35,'All Plates'!A:K,7,0)</f>
        <v>very high purity*</v>
      </c>
      <c r="P35" t="str">
        <f t="shared" si="0"/>
        <v>Good</v>
      </c>
      <c r="Q35" s="53">
        <f t="shared" si="1"/>
        <v>0.23054223533751381</v>
      </c>
      <c r="S35" s="13"/>
    </row>
    <row r="36" spans="1:22" x14ac:dyDescent="0.25">
      <c r="A36" t="str">
        <f>'All Plates'!A465</f>
        <v>P5_G08</v>
      </c>
      <c r="B36" s="5" t="str">
        <f>'All Plates'!J465</f>
        <v>9990531952</v>
      </c>
      <c r="C36" t="s">
        <v>4683</v>
      </c>
      <c r="D36" t="str">
        <f>IFERROR('All Plates'!K465,"Not Binding")</f>
        <v>Binding</v>
      </c>
      <c r="E36" t="str">
        <f>IF(ISNUMBER(SEARCH("Waterlogsy",VLOOKUP(A36,'FBS input file'!A:I,9,0))),"Yes","No")</f>
        <v>Yes</v>
      </c>
      <c r="F36" t="str">
        <f>IF(ISNUMBER(SEARCH("T2",VLOOKUP(A36,'FBS input file'!A:I,9,0))),"Yes","No")</f>
        <v>Yes</v>
      </c>
      <c r="G36" t="str">
        <f>IF(ISNUMBER(SEARCH("1D",VLOOKUP(A36,'FBS input file'!A:I,9,0))),"Yes","No")</f>
        <v>Yes</v>
      </c>
      <c r="H36" s="57">
        <f>IFERROR(_xlfn.NUMBERVALUE(VLOOKUP(A36,'FBS input file'!A:M,13,0)),0)</f>
        <v>1.351810116</v>
      </c>
      <c r="I36" s="55">
        <f>IFERROR(_xlfn.NUMBERVALUE(VLOOKUP(A36,'FBS input file'!A:M,11,0)),0)</f>
        <v>0.34</v>
      </c>
      <c r="J36" s="77" cm="1">
        <f t="array" aca="1" ref="J36" ca="1">IFERROR(ROUND(LOOKUP(9.99999999999999E+307,--MID(VLOOKUP(A36,'FBS input file'!A:L,10,0),MIN(FIND({0,1,2,3,4,5,6,7,8,9},VLOOKUP(A36,'FBS input file'!A:L,10,0)&amp;"0123456789")),ROW(INDIRECT("1:20")))),0),0)</f>
        <v>8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aca="1" ref="L36" ca="1">IF(D36="Binding",IFERROR(_xlfn.IFS(AND(H36&gt;=$H$1,I36&gt;=$I$1),"Binding",AND(H36&gt;=$H$1,OR(J36&gt;=$J$1,K36="LB")),"Binding",AND(I36&gt;=$I$1,OR(J36&gt;=$J$1,K36="LB")),"Binding",K36="Severe LB","Binding"),"Not Binding"),"-")</f>
        <v>Binding</v>
      </c>
      <c r="M36">
        <f>IFERROR(_xlfn.NUMBERVALUE(VLOOKUP(A36,'FBS input file'!A:L,12,0)),"No")</f>
        <v>8.44</v>
      </c>
      <c r="N36" t="str">
        <f>VLOOKUP(A36,'All Plates'!A:K,3,0)</f>
        <v>Inconsistent Expert</v>
      </c>
      <c r="O36" t="str">
        <f>VLOOKUP(A36,'All Plates'!A:K,7,0)</f>
        <v>low solubility</v>
      </c>
      <c r="P36" t="str">
        <f t="shared" si="0"/>
        <v>No</v>
      </c>
      <c r="Q36" s="53">
        <f t="shared" si="1"/>
        <v>0.1567687200295094</v>
      </c>
      <c r="S36" s="13"/>
    </row>
    <row r="37" spans="1:22" x14ac:dyDescent="0.25">
      <c r="A37" t="str">
        <f>'All Plates'!A467</f>
        <v>P5_G10</v>
      </c>
      <c r="B37" s="5" t="str">
        <f>'All Plates'!J467</f>
        <v>9990531950</v>
      </c>
      <c r="C37" t="s">
        <v>4685</v>
      </c>
      <c r="D37" t="str">
        <f>IFERROR('All Plates'!K467,"Not Binding")</f>
        <v>Binding</v>
      </c>
      <c r="E37" t="str">
        <f>IF(ISNUMBER(SEARCH("Waterlogsy",VLOOKUP(A37,'FBS input file'!A:I,9,0))),"Yes","No")</f>
        <v>Yes</v>
      </c>
      <c r="F37" t="str">
        <f>IF(ISNUMBER(SEARCH("T2",VLOOKUP(A37,'FBS input file'!A:I,9,0))),"Yes","No")</f>
        <v>Yes</v>
      </c>
      <c r="G37" t="str">
        <f>IF(ISNUMBER(SEARCH("1D",VLOOKUP(A37,'FBS input file'!A:I,9,0))),"Yes","No")</f>
        <v>Yes</v>
      </c>
      <c r="H37" s="57">
        <f>IFERROR(_xlfn.NUMBERVALUE(VLOOKUP(A37,'FBS input file'!A:M,13,0)),0)</f>
        <v>1.796967875</v>
      </c>
      <c r="I37" s="55">
        <f>IFERROR(_xlfn.NUMBERVALUE(VLOOKUP(A37,'FBS input file'!A:M,11,0)),0)</f>
        <v>0.33</v>
      </c>
      <c r="J37" s="77" cm="1">
        <f t="array" aca="1" ref="J37" ca="1">IFERROR(ROUND(LOOKUP(9.99999999999999E+307,--MID(VLOOKUP(A37,'FBS input file'!A:L,10,0),MIN(FIND({0,1,2,3,4,5,6,7,8,9},VLOOKUP(A37,'FBS input file'!A:L,10,0)&amp;"0123456789")),ROW(INDIRECT("1:20")))),0),0)</f>
        <v>7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aca="1" ref="L37" ca="1">IF(D37="Binding",IFERROR(_xlfn.IFS(AND(H37&gt;=$H$1,I37&gt;=$I$1),"Binding",AND(H37&gt;=$H$1,OR(J37&gt;=$J$1,K37="LB")),"Binding",AND(I37&gt;=$I$1,OR(J37&gt;=$J$1,K37="LB")),"Binding",K37="Severe LB","Binding"),"Not Binding"),"-")</f>
        <v>Binding</v>
      </c>
      <c r="M37">
        <f>IFERROR(_xlfn.NUMBERVALUE(VLOOKUP(A37,'FBS input file'!A:L,12,0)),"No")</f>
        <v>7.98</v>
      </c>
      <c r="N37" t="str">
        <f>VLOOKUP(A37,'All Plates'!A:K,3,0)</f>
        <v>Consistent Expert</v>
      </c>
      <c r="O37" t="str">
        <f>VLOOKUP(A37,'All Plates'!A:K,7,0)</f>
        <v>addtional signals or too few signals</v>
      </c>
      <c r="P37" t="str">
        <f t="shared" si="0"/>
        <v>Good</v>
      </c>
      <c r="Q37" s="53">
        <f t="shared" si="1"/>
        <v>0.15215787532275912</v>
      </c>
      <c r="S37" s="13"/>
    </row>
    <row r="38" spans="1:22" x14ac:dyDescent="0.25">
      <c r="A38" t="str">
        <f>'All Plates'!A473</f>
        <v>P5_H04</v>
      </c>
      <c r="B38" s="5" t="str">
        <f>'All Plates'!J473</f>
        <v>9990531939</v>
      </c>
      <c r="C38" t="s">
        <v>4691</v>
      </c>
      <c r="D38" t="str">
        <f>IFERROR('All Plates'!K473,"Not Binding")</f>
        <v>Binding</v>
      </c>
      <c r="E38" t="str">
        <f>IF(ISNUMBER(SEARCH("Waterlogsy",VLOOKUP(A38,'FBS input file'!A:I,9,0))),"Yes","No")</f>
        <v>Yes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Yes</v>
      </c>
      <c r="H38" s="57">
        <f>IFERROR(_xlfn.NUMBERVALUE(VLOOKUP(A38,'FBS input file'!A:M,13,0)),0)</f>
        <v>1.2556504900000001</v>
      </c>
      <c r="I38" s="55">
        <f>IFERROR(_xlfn.NUMBERVALUE(VLOOKUP(A38,'FBS input file'!A:M,11,0)),0)</f>
        <v>0.14000000000000001</v>
      </c>
      <c r="J38" s="77" cm="1">
        <f t="array" aca="1" ref="J38" ca="1">IFERROR(ROUND(LOOKUP(9.99999999999999E+307,--MID(VLOOKUP(A38,'FBS input file'!A:L,10,0),MIN(FIND({0,1,2,3,4,5,6,7,8,9},VLOOKUP(A38,'FBS input file'!A:L,10,0)&amp;"0123456789")),ROW(INDIRECT("1:20")))),0),0)</f>
        <v>17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aca="1" ref="L38" ca="1">IF(D38="Binding",IFERROR(_xlfn.IFS(AND(H38&gt;=$H$1,I38&gt;=$I$1),"Binding",AND(H38&gt;=$H$1,OR(J38&gt;=$J$1,K38="LB")),"Binding",AND(I38&gt;=$I$1,OR(J38&gt;=$J$1,K38="LB")),"Binding",K38="Severe LB","Binding"),"Not Binding"),"-")</f>
        <v>Binding</v>
      </c>
      <c r="M38">
        <f>IFERROR(_xlfn.NUMBERVALUE(VLOOKUP(A38,'FBS input file'!A:L,12,0)),"No")</f>
        <v>5.61</v>
      </c>
      <c r="N38" t="str">
        <f>VLOOKUP(A38,'All Plates'!A:K,3,0)</f>
        <v>Consistent Expert</v>
      </c>
      <c r="O38" t="str">
        <f>VLOOKUP(A38,'All Plates'!A:K,7,0)</f>
        <v>very high purity*</v>
      </c>
      <c r="P38" t="str">
        <f t="shared" si="0"/>
        <v>Good</v>
      </c>
      <c r="Q38" s="53">
        <f t="shared" si="1"/>
        <v>6.4551825894503867E-2</v>
      </c>
      <c r="S38" s="13"/>
    </row>
    <row r="39" spans="1:22" x14ac:dyDescent="0.25">
      <c r="A39" t="str">
        <f>'All Plates'!A479</f>
        <v>P5_H10</v>
      </c>
      <c r="B39" s="5" t="str">
        <f>'All Plates'!J479</f>
        <v>9990531945</v>
      </c>
      <c r="C39" t="s">
        <v>4697</v>
      </c>
      <c r="D39" t="str">
        <f>IFERROR('All Plates'!K479,"Not Binding")</f>
        <v>Binding</v>
      </c>
      <c r="E39" t="str">
        <f>IF(ISNUMBER(SEARCH("Waterlogsy",VLOOKUP(A39,'FBS input file'!A:I,9,0))),"Yes","No")</f>
        <v>Yes</v>
      </c>
      <c r="F39" t="str">
        <f>IF(ISNUMBER(SEARCH("T2",VLOOKUP(A39,'FBS input file'!A:I,9,0))),"Yes","No")</f>
        <v>Yes</v>
      </c>
      <c r="G39" t="str">
        <f>IF(ISNUMBER(SEARCH("1D",VLOOKUP(A39,'FBS input file'!A:I,9,0))),"Yes","No")</f>
        <v>Yes</v>
      </c>
      <c r="H39" s="57">
        <f>IFERROR(_xlfn.NUMBERVALUE(VLOOKUP(A39,'FBS input file'!A:M,13,0)),0)</f>
        <v>11.68171375</v>
      </c>
      <c r="I39" s="55">
        <f>IFERROR(_xlfn.NUMBERVALUE(VLOOKUP(A39,'FBS input file'!A:M,11,0)),0)</f>
        <v>0.67</v>
      </c>
      <c r="J39" s="77" cm="1">
        <f t="array" aca="1" ref="J39" ca="1">IFERROR(ROUND(LOOKUP(9.99999999999999E+307,--MID(VLOOKUP(A39,'FBS input file'!A:L,10,0),MIN(FIND({0,1,2,3,4,5,6,7,8,9},VLOOKUP(A39,'FBS input file'!A:L,10,0)&amp;"0123456789")),ROW(INDIRECT("1:20")))),0),0)</f>
        <v>16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aca="1" ref="L39" ca="1">IF(D39="Binding",IFERROR(_xlfn.IFS(AND(H39&gt;=$H$1,I39&gt;=$I$1),"Binding",AND(H39&gt;=$H$1,OR(J39&gt;=$J$1,K39="LB")),"Binding",AND(I39&gt;=$I$1,OR(J39&gt;=$J$1,K39="LB")),"Binding",K39="Severe LB","Binding"),"Not Binding"),"-")</f>
        <v>Binding</v>
      </c>
      <c r="M39">
        <f>IFERROR(_xlfn.NUMBERVALUE(VLOOKUP(A39,'FBS input file'!A:L,12,0)),"No")</f>
        <v>7.57</v>
      </c>
      <c r="N39" t="str">
        <f>VLOOKUP(A39,'All Plates'!A:K,3,0)</f>
        <v>Consistent Expert</v>
      </c>
      <c r="O39" t="str">
        <f>VLOOKUP(A39,'All Plates'!A:K,7,0)</f>
        <v>very high purity</v>
      </c>
      <c r="P39" t="str">
        <f t="shared" si="0"/>
        <v>Good</v>
      </c>
      <c r="Q39" s="53">
        <f t="shared" si="1"/>
        <v>0.30892659535226852</v>
      </c>
      <c r="S39" s="13"/>
    </row>
    <row r="40" spans="1:22" x14ac:dyDescent="0.25">
      <c r="A40" t="str">
        <f>'All Plates'!A507</f>
        <v>P6_C02</v>
      </c>
      <c r="B40" s="5" t="str">
        <f>'All Plates'!J507</f>
        <v>9990531718</v>
      </c>
      <c r="C40" t="s">
        <v>4725</v>
      </c>
      <c r="D40" t="str">
        <f>IFERROR('All Plates'!K507,"Not Binding")</f>
        <v>Binding</v>
      </c>
      <c r="E40" t="str">
        <f>IF(ISNUMBER(SEARCH("Waterlogsy",VLOOKUP(A40,'FBS input file'!A:I,9,0))),"Yes","No")</f>
        <v>Yes</v>
      </c>
      <c r="F40" t="str">
        <f>IF(ISNUMBER(SEARCH("T2",VLOOKUP(A40,'FBS input file'!A:I,9,0))),"Yes","No")</f>
        <v>Yes</v>
      </c>
      <c r="G40" t="str">
        <f>IF(ISNUMBER(SEARCH("1D",VLOOKUP(A40,'FBS input file'!A:I,9,0))),"Yes","No")</f>
        <v>Yes</v>
      </c>
      <c r="H40" s="57">
        <f>IFERROR(_xlfn.NUMBERVALUE(VLOOKUP(A40,'FBS input file'!A:M,13,0)),0)</f>
        <v>2.5638824759999999</v>
      </c>
      <c r="I40" s="55">
        <f>IFERROR(_xlfn.NUMBERVALUE(VLOOKUP(A40,'FBS input file'!A:M,11,0)),0)</f>
        <v>0.64</v>
      </c>
      <c r="J40" s="77" cm="1">
        <f t="array" aca="1" ref="J40" ca="1">IFERROR(ROUND(LOOKUP(9.99999999999999E+307,--MID(VLOOKUP(A40,'FBS input file'!A:L,10,0),MIN(FIND({0,1,2,3,4,5,6,7,8,9},VLOOKUP(A40,'FBS input file'!A:L,10,0)&amp;"0123456789")),ROW(INDIRECT("1:20")))),0),0)</f>
        <v>11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aca="1" ref="L40" ca="1">IF(D40="Binding",IFERROR(_xlfn.IFS(AND(H40&gt;=$H$1,I40&gt;=$I$1),"Binding",AND(H40&gt;=$H$1,OR(J40&gt;=$J$1,K40="LB")),"Binding",AND(I40&gt;=$I$1,OR(J40&gt;=$J$1,K40="LB")),"Binding",K40="Severe LB","Binding"),"Not Binding"),"-")</f>
        <v>Binding</v>
      </c>
      <c r="M40">
        <f>IFERROR(_xlfn.NUMBERVALUE(VLOOKUP(A40,'FBS input file'!A:L,12,0)),"No")</f>
        <v>8.07</v>
      </c>
      <c r="N40" t="str">
        <f>VLOOKUP(A40,'All Plates'!A:K,3,0)</f>
        <v>Consistent Expert</v>
      </c>
      <c r="O40" t="str">
        <f>VLOOKUP(A40,'All Plates'!A:K,7,0)</f>
        <v>very high purity</v>
      </c>
      <c r="P40" t="str">
        <f t="shared" si="0"/>
        <v>Good</v>
      </c>
      <c r="Q40" s="53">
        <f t="shared" si="1"/>
        <v>0.2950940612320177</v>
      </c>
    </row>
    <row r="41" spans="1:22" x14ac:dyDescent="0.25">
      <c r="A41" t="str">
        <f>'All Plates'!A535</f>
        <v>P6_E06</v>
      </c>
      <c r="B41" s="5" t="str">
        <f>'All Plates'!J535</f>
        <v>9990531690</v>
      </c>
      <c r="C41" t="s">
        <v>4753</v>
      </c>
      <c r="D41" t="str">
        <f>IFERROR('All Plates'!K535,"Not Binding")</f>
        <v>Binding</v>
      </c>
      <c r="E41" t="str">
        <f>IF(ISNUMBER(SEARCH("Waterlogsy",VLOOKUP(A41,'FBS input file'!A:I,9,0))),"Yes","No")</f>
        <v>Yes</v>
      </c>
      <c r="F41" t="str">
        <f>IF(ISNUMBER(SEARCH("T2",VLOOKUP(A41,'FBS input file'!A:I,9,0))),"Yes","No")</f>
        <v>Yes</v>
      </c>
      <c r="G41" t="str">
        <f>IF(ISNUMBER(SEARCH("1D",VLOOKUP(A41,'FBS input file'!A:I,9,0))),"Yes","No")</f>
        <v>Yes</v>
      </c>
      <c r="H41" s="57">
        <f>IFERROR(_xlfn.NUMBERVALUE(VLOOKUP(A41,'FBS input file'!A:M,13,0)),0)</f>
        <v>1.6371323529999999</v>
      </c>
      <c r="I41" s="55">
        <f>IFERROR(_xlfn.NUMBERVALUE(VLOOKUP(A41,'FBS input file'!A:M,11,0)),0)</f>
        <v>0.1</v>
      </c>
      <c r="J41" s="77" cm="1">
        <f t="array" aca="1" ref="J41" ca="1">IFERROR(ROUND(LOOKUP(9.99999999999999E+307,--MID(VLOOKUP(A41,'FBS input file'!A:L,10,0),MIN(FIND({0,1,2,3,4,5,6,7,8,9},VLOOKUP(A41,'FBS input file'!A:L,10,0)&amp;"0123456789")),ROW(INDIRECT("1:20")))),0),0)</f>
        <v>10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aca="1" ref="L41" ca="1">IF(D41="Binding",IFERROR(_xlfn.IFS(AND(H41&gt;=$H$1,I41&gt;=$I$1),"Binding",AND(H41&gt;=$H$1,OR(J41&gt;=$J$1,K41="LB")),"Binding",AND(I41&gt;=$I$1,OR(J41&gt;=$J$1,K41="LB")),"Binding",K41="Severe LB","Binding"),"Not Binding"),"-")</f>
        <v>Binding</v>
      </c>
      <c r="M41">
        <f>IFERROR(_xlfn.NUMBERVALUE(VLOOKUP(A41,'FBS input file'!A:L,12,0)),"No")</f>
        <v>7.83</v>
      </c>
      <c r="N41" t="str">
        <f>VLOOKUP(A41,'All Plates'!A:K,3,0)</f>
        <v>Consistent Expert</v>
      </c>
      <c r="O41" t="str">
        <f>VLOOKUP(A41,'All Plates'!A:K,7,0)</f>
        <v>high purity*</v>
      </c>
      <c r="P41" t="str">
        <f t="shared" si="0"/>
        <v>Good</v>
      </c>
      <c r="Q41" s="53">
        <f t="shared" si="1"/>
        <v>4.6108447067502771E-2</v>
      </c>
    </row>
    <row r="42" spans="1:22" x14ac:dyDescent="0.25">
      <c r="A42" t="str">
        <f>'All Plates'!A591</f>
        <v>P7_B02</v>
      </c>
      <c r="B42" s="5" t="str">
        <f>'All Plates'!J591</f>
        <v>0110706313</v>
      </c>
      <c r="C42" t="s">
        <v>4809</v>
      </c>
      <c r="D42" t="str">
        <f>IFERROR('All Plates'!K591,"Not Binding")</f>
        <v>Binding</v>
      </c>
      <c r="E42" t="str">
        <f>IF(ISNUMBER(SEARCH("Waterlogsy",VLOOKUP(A42,'FBS input file'!A:I,9,0))),"Yes","No")</f>
        <v>Yes</v>
      </c>
      <c r="F42" t="str">
        <f>IF(ISNUMBER(SEARCH("T2",VLOOKUP(A42,'FBS input file'!A:I,9,0))),"Yes","No")</f>
        <v>Yes</v>
      </c>
      <c r="G42" t="str">
        <f>IF(ISNUMBER(SEARCH("1D",VLOOKUP(A42,'FBS input file'!A:I,9,0))),"Yes","No")</f>
        <v>Yes</v>
      </c>
      <c r="H42" s="57">
        <f>IFERROR(_xlfn.NUMBERVALUE(VLOOKUP(A42,'FBS input file'!A:M,13,0)),0)</f>
        <v>0.58574685299999996</v>
      </c>
      <c r="I42" s="55">
        <f>IFERROR(_xlfn.NUMBERVALUE(VLOOKUP(A42,'FBS input file'!A:M,11,0)),0)</f>
        <v>0.21</v>
      </c>
      <c r="J42" s="77" cm="1">
        <f t="array" aca="1" ref="J42" ca="1">IFERROR(ROUND(LOOKUP(9.99999999999999E+307,--MID(VLOOKUP(A42,'FBS input file'!A:L,10,0),MIN(FIND({0,1,2,3,4,5,6,7,8,9},VLOOKUP(A42,'FBS input file'!A:L,10,0)&amp;"0123456789")),ROW(INDIRECT("1:20")))),0),0)</f>
        <v>7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aca="1" ref="L42" ca="1">IF(D42="Binding",IFERROR(_xlfn.IFS(AND(H42&gt;=$H$1,I42&gt;=$I$1),"Binding",AND(H42&gt;=$H$1,OR(J42&gt;=$J$1,K42="LB")),"Binding",AND(I42&gt;=$I$1,OR(J42&gt;=$J$1,K42="LB")),"Binding",K42="Severe LB","Binding"),"Not Binding"),"-")</f>
        <v>Binding</v>
      </c>
      <c r="M42">
        <f>IFERROR(_xlfn.NUMBERVALUE(VLOOKUP(A42,'FBS input file'!A:L,12,0)),"No")</f>
        <v>8.36</v>
      </c>
      <c r="N42" t="str">
        <f>VLOOKUP(A42,'All Plates'!A:K,3,0)</f>
        <v>Consistent Expert</v>
      </c>
      <c r="O42" t="str">
        <f>VLOOKUP(A42,'All Plates'!A:K,7,0)</f>
        <v>high purity</v>
      </c>
      <c r="P42" t="str">
        <f t="shared" si="0"/>
        <v>Good</v>
      </c>
      <c r="Q42" s="53">
        <f t="shared" si="1"/>
        <v>9.68277388417558E-2</v>
      </c>
    </row>
    <row r="43" spans="1:22" x14ac:dyDescent="0.25">
      <c r="A43" t="str">
        <f>'All Plates'!A599</f>
        <v>P7_B10</v>
      </c>
      <c r="B43" s="5" t="str">
        <f>'All Plates'!J599</f>
        <v>0110706321</v>
      </c>
      <c r="C43" t="s">
        <v>4817</v>
      </c>
      <c r="D43" t="str">
        <f>IFERROR('All Plates'!K599,"Not Binding")</f>
        <v>Binding</v>
      </c>
      <c r="E43" t="str">
        <f>IF(ISNUMBER(SEARCH("Waterlogsy",VLOOKUP(A43,'FBS input file'!A:I,9,0))),"Yes","No")</f>
        <v>Yes</v>
      </c>
      <c r="F43" t="str">
        <f>IF(ISNUMBER(SEARCH("T2",VLOOKUP(A43,'FBS input file'!A:I,9,0))),"Yes","No")</f>
        <v>Yes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1.643820225</v>
      </c>
      <c r="I43" s="55">
        <f>IFERROR(_xlfn.NUMBERVALUE(VLOOKUP(A43,'FBS input file'!A:M,11,0)),0)</f>
        <v>0.39</v>
      </c>
      <c r="J43" s="77" cm="1">
        <f t="array" aca="1" ref="J43" ca="1">IFERROR(ROUND(LOOKUP(9.99999999999999E+307,--MID(VLOOKUP(A43,'FBS input file'!A:L,10,0),MIN(FIND({0,1,2,3,4,5,6,7,8,9},VLOOKUP(A43,'FBS input file'!A:L,10,0)&amp;"0123456789")),ROW(INDIRECT("1:20")))),0),0)</f>
        <v>8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aca="1" ref="L43" ca="1">IF(D43="Binding",IFERROR(_xlfn.IFS(AND(H43&gt;=$H$1,I43&gt;=$I$1),"Binding",AND(H43&gt;=$H$1,OR(J43&gt;=$J$1,K43="LB")),"Binding",AND(I43&gt;=$I$1,OR(J43&gt;=$J$1,K43="LB")),"Binding",K43="Severe LB","Binding"),"Not Binding"),"-")</f>
        <v>Binding</v>
      </c>
      <c r="M43">
        <f>IFERROR(_xlfn.NUMBERVALUE(VLOOKUP(A43,'FBS input file'!A:L,12,0)),"No")</f>
        <v>7.25</v>
      </c>
      <c r="N43" t="str">
        <f>VLOOKUP(A43,'All Plates'!A:K,3,0)</f>
        <v>Consistent Expert</v>
      </c>
      <c r="O43" t="str">
        <f>VLOOKUP(A43,'All Plates'!A:K,7,0)</f>
        <v>high purity*</v>
      </c>
      <c r="P43" t="str">
        <f t="shared" si="0"/>
        <v>Good</v>
      </c>
      <c r="Q43" s="53">
        <f t="shared" si="1"/>
        <v>0.17982294356326078</v>
      </c>
    </row>
    <row r="44" spans="1:22" x14ac:dyDescent="0.25">
      <c r="A44" t="str">
        <f>'All Plates'!A629</f>
        <v>P7_E04</v>
      </c>
      <c r="B44" s="5" t="str">
        <f>'All Plates'!J629</f>
        <v>0110706284</v>
      </c>
      <c r="C44" t="s">
        <v>4847</v>
      </c>
      <c r="D44" t="str">
        <f>IFERROR('All Plates'!K629,"Not Binding")</f>
        <v>Binding</v>
      </c>
      <c r="E44" t="str">
        <f>IF(ISNUMBER(SEARCH("Waterlogsy",VLOOKUP(A44,'FBS input file'!A:I,9,0))),"Yes","No")</f>
        <v>Yes</v>
      </c>
      <c r="F44" t="str">
        <f>IF(ISNUMBER(SEARCH("T2",VLOOKUP(A44,'FBS input file'!A:I,9,0))),"Yes","No")</f>
        <v>Yes</v>
      </c>
      <c r="G44" t="str">
        <f>IF(ISNUMBER(SEARCH("1D",VLOOKUP(A44,'FBS input file'!A:I,9,0))),"Yes","No")</f>
        <v>Yes</v>
      </c>
      <c r="H44" s="57">
        <f>IFERROR(_xlfn.NUMBERVALUE(VLOOKUP(A44,'FBS input file'!A:M,13,0)),0)</f>
        <v>2.6462609060000002</v>
      </c>
      <c r="I44" s="55">
        <f>IFERROR(_xlfn.NUMBERVALUE(VLOOKUP(A44,'FBS input file'!A:M,11,0)),0)</f>
        <v>0.4</v>
      </c>
      <c r="J44" s="77" cm="1">
        <f t="array" aca="1" ref="J44" ca="1">IFERROR(ROUND(LOOKUP(9.99999999999999E+307,--MID(VLOOKUP(A44,'FBS input file'!A:L,10,0),MIN(FIND({0,1,2,3,4,5,6,7,8,9},VLOOKUP(A44,'FBS input file'!A:L,10,0)&amp;"0123456789")),ROW(INDIRECT("1:20")))),0),0)</f>
        <v>6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aca="1" ref="L44" ca="1">IF(D44="Binding",IFERROR(_xlfn.IFS(AND(H44&gt;=$H$1,I44&gt;=$I$1),"Binding",AND(H44&gt;=$H$1,OR(J44&gt;=$J$1,K44="LB")),"Binding",AND(I44&gt;=$I$1,OR(J44&gt;=$J$1,K44="LB")),"Binding",K44="Severe LB","Binding"),"Not Binding"),"-")</f>
        <v>Binding</v>
      </c>
      <c r="M44">
        <f>IFERROR(_xlfn.NUMBERVALUE(VLOOKUP(A44,'FBS input file'!A:L,12,0)),"No")</f>
        <v>7.87</v>
      </c>
      <c r="N44" t="str">
        <f>VLOOKUP(A44,'All Plates'!A:K,3,0)</f>
        <v>Consistent Expert</v>
      </c>
      <c r="O44" t="str">
        <f>VLOOKUP(A44,'All Plates'!A:K,7,0)</f>
        <v>high purity</v>
      </c>
      <c r="P44" t="str">
        <f t="shared" si="0"/>
        <v>Good</v>
      </c>
      <c r="Q44" s="53">
        <f t="shared" si="1"/>
        <v>0.18443378827001108</v>
      </c>
    </row>
    <row r="45" spans="1:22" x14ac:dyDescent="0.25">
      <c r="A45" t="str">
        <f>'All Plates'!A632</f>
        <v>P7_E07</v>
      </c>
      <c r="B45" s="5" t="str">
        <f>'All Plates'!J632</f>
        <v>0110706281</v>
      </c>
      <c r="C45" t="s">
        <v>4850</v>
      </c>
      <c r="D45" t="str">
        <f>IFERROR('All Plates'!K632,"Not Binding")</f>
        <v>Binding</v>
      </c>
      <c r="E45" t="str">
        <f>IF(ISNUMBER(SEARCH("Waterlogsy",VLOOKUP(A45,'FBS input file'!A:I,9,0))),"Yes","No")</f>
        <v>Yes</v>
      </c>
      <c r="F45" t="str">
        <f>IF(ISNUMBER(SEARCH("T2",VLOOKUP(A45,'FBS input file'!A:I,9,0))),"Yes","No")</f>
        <v>Yes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2.2136513870000001</v>
      </c>
      <c r="I45" s="55">
        <f>IFERROR(_xlfn.NUMBERVALUE(VLOOKUP(A45,'FBS input file'!A:M,11,0)),0)</f>
        <v>0.48</v>
      </c>
      <c r="J45" s="77" cm="1">
        <f t="array" aca="1" ref="J45" ca="1">IFERROR(ROUND(LOOKUP(9.99999999999999E+307,--MID(VLOOKUP(A45,'FBS input file'!A:L,10,0),MIN(FIND({0,1,2,3,4,5,6,7,8,9},VLOOKUP(A45,'FBS input file'!A:L,10,0)&amp;"0123456789")),ROW(INDIRECT("1:20")))),0),0)</f>
        <v>7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aca="1" ref="L45" ca="1">IF(D45="Binding",IFERROR(_xlfn.IFS(AND(H45&gt;=$H$1,I45&gt;=$I$1),"Binding",AND(H45&gt;=$H$1,OR(J45&gt;=$J$1,K45="LB")),"Binding",AND(I45&gt;=$I$1,OR(J45&gt;=$J$1,K45="LB")),"Binding",K45="Severe LB","Binding"),"Not Binding"),"-")</f>
        <v>Binding</v>
      </c>
      <c r="M45">
        <f>IFERROR(_xlfn.NUMBERVALUE(VLOOKUP(A45,'FBS input file'!A:L,12,0)),"No")</f>
        <v>2.81</v>
      </c>
      <c r="N45" t="str">
        <f>VLOOKUP(A45,'All Plates'!A:K,3,0)</f>
        <v>Consistent Expert</v>
      </c>
      <c r="O45" t="str">
        <f>VLOOKUP(A45,'All Plates'!A:K,7,0)</f>
        <v>high purity*</v>
      </c>
      <c r="P45" t="str">
        <f t="shared" si="0"/>
        <v>Good</v>
      </c>
      <c r="Q45" s="53">
        <f t="shared" si="1"/>
        <v>0.22132054592401323</v>
      </c>
    </row>
    <row r="46" spans="1:22" ht="15.75" thickBot="1" x14ac:dyDescent="0.3">
      <c r="A46" t="str">
        <f>'All Plates'!A679</f>
        <v>P8_A06</v>
      </c>
      <c r="B46" s="5" t="str">
        <f>'All Plates'!J679</f>
        <v>0110770266</v>
      </c>
      <c r="C46" t="s">
        <v>4897</v>
      </c>
      <c r="D46" t="str">
        <f>IFERROR('All Plates'!K679,"Not Binding")</f>
        <v>Binding</v>
      </c>
      <c r="E46" t="str">
        <f>IF(ISNUMBER(SEARCH("Waterlogsy",VLOOKUP(A46,'FBS input file'!A:I,9,0))),"Yes","No")</f>
        <v>Yes</v>
      </c>
      <c r="F46" t="str">
        <f>IF(ISNUMBER(SEARCH("T2",VLOOKUP(A46,'FBS input file'!A:I,9,0))),"Yes","No")</f>
        <v>Yes</v>
      </c>
      <c r="G46" t="str">
        <f>IF(ISNUMBER(SEARCH("1D",VLOOKUP(A46,'FBS input file'!A:I,9,0))),"Yes","No")</f>
        <v>Yes</v>
      </c>
      <c r="H46" s="57">
        <f>IFERROR(_xlfn.NUMBERVALUE(VLOOKUP(A46,'FBS input file'!A:M,13,0)),0)</f>
        <v>2.756351864</v>
      </c>
      <c r="I46" s="55">
        <f>IFERROR(_xlfn.NUMBERVALUE(VLOOKUP(A46,'FBS input file'!A:M,11,0)),0)</f>
        <v>0.71</v>
      </c>
      <c r="J46" s="77" cm="1">
        <f t="array" aca="1" ref="J46" ca="1">IFERROR(ROUND(LOOKUP(9.99999999999999E+307,--MID(VLOOKUP(A46,'FBS input file'!A:L,10,0),MIN(FIND({0,1,2,3,4,5,6,7,8,9},VLOOKUP(A46,'FBS input file'!A:L,10,0)&amp;"0123456789")),ROW(INDIRECT("1:20")))),0),0)</f>
        <v>16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aca="1" ref="L46" ca="1">IF(D46="Binding",IFERROR(_xlfn.IFS(AND(H46&gt;=$H$1,I46&gt;=$I$1),"Binding",AND(H46&gt;=$H$1,OR(J46&gt;=$J$1,K46="LB")),"Binding",AND(I46&gt;=$I$1,OR(J46&gt;=$J$1,K46="LB")),"Binding",K46="Severe LB","Binding"),"Not Binding"),"-")</f>
        <v>Binding</v>
      </c>
      <c r="M46">
        <f>IFERROR(_xlfn.NUMBERVALUE(VLOOKUP(A46,'FBS input file'!A:L,12,0)),"No")</f>
        <v>8.2200000000000006</v>
      </c>
      <c r="N46" t="str">
        <f>VLOOKUP(A46,'All Plates'!A:K,3,0)</f>
        <v>Consistent Expert</v>
      </c>
      <c r="O46" t="str">
        <f>VLOOKUP(A46,'All Plates'!A:K,7,0)</f>
        <v>very high purity</v>
      </c>
      <c r="P46" t="str">
        <f t="shared" si="0"/>
        <v>Good</v>
      </c>
      <c r="Q46" s="53">
        <f t="shared" si="1"/>
        <v>0.32736997417926955</v>
      </c>
    </row>
    <row r="47" spans="1:22" ht="15.75" thickBot="1" x14ac:dyDescent="0.3">
      <c r="A47" t="str">
        <f>'All Plates'!A689</f>
        <v>P8_B04</v>
      </c>
      <c r="B47" s="5" t="str">
        <f>'All Plates'!J689</f>
        <v>0110770251</v>
      </c>
      <c r="C47" t="s">
        <v>4907</v>
      </c>
      <c r="D47" t="str">
        <f>IFERROR('All Plates'!K689,"Not Binding")</f>
        <v>Binding</v>
      </c>
      <c r="E47" t="str">
        <f>IF(ISNUMBER(SEARCH("Waterlogsy",VLOOKUP(A47,'FBS input file'!A:I,9,0))),"Yes","No")</f>
        <v>Yes</v>
      </c>
      <c r="F47" t="str">
        <f>IF(ISNUMBER(SEARCH("T2",VLOOKUP(A47,'FBS input file'!A:I,9,0))),"Yes","No")</f>
        <v>Yes</v>
      </c>
      <c r="G47" t="str">
        <f>IF(ISNUMBER(SEARCH("1D",VLOOKUP(A47,'FBS input file'!A:I,9,0))),"Yes","No")</f>
        <v>Yes</v>
      </c>
      <c r="H47" s="57">
        <f>IFERROR(_xlfn.NUMBERVALUE(VLOOKUP(A47,'FBS input file'!A:M,13,0)),0)</f>
        <v>2.0153111529999999</v>
      </c>
      <c r="I47" s="55">
        <f>IFERROR(_xlfn.NUMBERVALUE(VLOOKUP(A47,'FBS input file'!A:M,11,0)),0)</f>
        <v>0.43</v>
      </c>
      <c r="J47" s="77" cm="1">
        <f t="array" aca="1" ref="J47" ca="1">IFERROR(ROUND(LOOKUP(9.99999999999999E+307,--MID(VLOOKUP(A47,'FBS input file'!A:L,10,0),MIN(FIND({0,1,2,3,4,5,6,7,8,9},VLOOKUP(A47,'FBS input file'!A:L,10,0)&amp;"0123456789")),ROW(INDIRECT("1:20")))),0),0)</f>
        <v>8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aca="1" ref="L47" ca="1">IF(D47="Binding",IFERROR(_xlfn.IFS(AND(H47&gt;=$H$1,I47&gt;=$I$1),"Binding",AND(H47&gt;=$H$1,OR(J47&gt;=$J$1,K47="LB")),"Binding",AND(I47&gt;=$I$1,OR(J47&gt;=$J$1,K47="LB")),"Binding",K47="Severe LB","Binding"),"Not Binding"),"-")</f>
        <v>Binding</v>
      </c>
      <c r="M47">
        <f>IFERROR(_xlfn.NUMBERVALUE(VLOOKUP(A47,'FBS input file'!A:L,12,0)),"No")</f>
        <v>6.5</v>
      </c>
      <c r="N47" t="str">
        <f>VLOOKUP(A47,'All Plates'!A:K,3,0)</f>
        <v>Consistent Expert</v>
      </c>
      <c r="O47" t="str">
        <f>VLOOKUP(A47,'All Plates'!A:K,7,0)</f>
        <v>high purity*</v>
      </c>
      <c r="P47" t="str">
        <f t="shared" si="0"/>
        <v>Good</v>
      </c>
      <c r="Q47" s="53">
        <f t="shared" si="1"/>
        <v>0.19826632239026187</v>
      </c>
      <c r="S47" s="43" t="s">
        <v>4098</v>
      </c>
      <c r="T47" s="40"/>
      <c r="U47" s="42"/>
      <c r="V47" s="42"/>
    </row>
    <row r="48" spans="1:22" x14ac:dyDescent="0.25">
      <c r="A48" t="str">
        <f>'All Plates'!A712</f>
        <v>P8_D03</v>
      </c>
      <c r="B48" s="5" t="str">
        <f>'All Plates'!J712</f>
        <v>0110770226</v>
      </c>
      <c r="C48" t="s">
        <v>4930</v>
      </c>
      <c r="D48" t="str">
        <f>IFERROR('All Plates'!K712,"Not Binding")</f>
        <v>Binding</v>
      </c>
      <c r="E48" t="str">
        <f>IF(ISNUMBER(SEARCH("Waterlogsy",VLOOKUP(A48,'FBS input file'!A:I,9,0))),"Yes","No")</f>
        <v>Yes</v>
      </c>
      <c r="F48" t="str">
        <f>IF(ISNUMBER(SEARCH("T2",VLOOKUP(A48,'FBS input file'!A:I,9,0))),"Yes","No")</f>
        <v>Yes</v>
      </c>
      <c r="G48" t="str">
        <f>IF(ISNUMBER(SEARCH("1D",VLOOKUP(A48,'FBS input file'!A:I,9,0))),"Yes","No")</f>
        <v>Yes</v>
      </c>
      <c r="H48" s="57">
        <f>IFERROR(_xlfn.NUMBERVALUE(VLOOKUP(A48,'FBS input file'!A:M,13,0)),0)</f>
        <v>1.7226250890000001</v>
      </c>
      <c r="I48" s="55">
        <f>IFERROR(_xlfn.NUMBERVALUE(VLOOKUP(A48,'FBS input file'!A:M,11,0)),0)</f>
        <v>0.48</v>
      </c>
      <c r="J48" s="77" cm="1">
        <f t="array" aca="1" ref="J48" ca="1">IFERROR(ROUND(LOOKUP(9.99999999999999E+307,--MID(VLOOKUP(A48,'FBS input file'!A:L,10,0),MIN(FIND({0,1,2,3,4,5,6,7,8,9},VLOOKUP(A48,'FBS input file'!A:L,10,0)&amp;"0123456789")),ROW(INDIRECT("1:20")))),0),0)</f>
        <v>12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aca="1" ref="L48" ca="1">IF(D48="Binding",IFERROR(_xlfn.IFS(AND(H48&gt;=$H$1,I48&gt;=$I$1),"Binding",AND(H48&gt;=$H$1,OR(J48&gt;=$J$1,K48="LB")),"Binding",AND(I48&gt;=$I$1,OR(J48&gt;=$J$1,K48="LB")),"Binding",K48="Severe LB","Binding"),"Not Binding"),"-")</f>
        <v>Binding</v>
      </c>
      <c r="M48">
        <f>IFERROR(_xlfn.NUMBERVALUE(VLOOKUP(A48,'FBS input file'!A:L,12,0)),"No")</f>
        <v>7.78</v>
      </c>
      <c r="N48" t="str">
        <f>VLOOKUP(A48,'All Plates'!A:K,3,0)</f>
        <v>Consistent Expert</v>
      </c>
      <c r="O48" t="str">
        <f>VLOOKUP(A48,'All Plates'!A:K,7,0)</f>
        <v>medium purity*</v>
      </c>
      <c r="P48" t="str">
        <f t="shared" si="0"/>
        <v>Good</v>
      </c>
      <c r="Q48" s="53">
        <f t="shared" si="1"/>
        <v>0.22132054592401323</v>
      </c>
      <c r="S48" s="19" t="s">
        <v>4993</v>
      </c>
      <c r="T48" s="44">
        <f ca="1">COUNTIFS(L:L,"Binding",H:H,"&gt;="&amp;H1)</f>
        <v>47</v>
      </c>
      <c r="U48" s="42"/>
      <c r="V48" s="42"/>
    </row>
    <row r="49" spans="1:22" x14ac:dyDescent="0.25">
      <c r="A49" t="str">
        <f>'All Plates'!A728</f>
        <v>P8_E07</v>
      </c>
      <c r="B49" s="5" t="str">
        <f>'All Plates'!J728</f>
        <v>0110770217</v>
      </c>
      <c r="C49" t="s">
        <v>4946</v>
      </c>
      <c r="D49" t="str">
        <f>IFERROR('All Plates'!K728,"Not Binding")</f>
        <v>Binding</v>
      </c>
      <c r="E49" t="str">
        <f>IF(ISNUMBER(SEARCH("Waterlogsy",VLOOKUP(A49,'FBS input file'!A:I,9,0))),"Yes","No")</f>
        <v>Yes</v>
      </c>
      <c r="F49" t="str">
        <f>IF(ISNUMBER(SEARCH("T2",VLOOKUP(A49,'FBS input file'!A:I,9,0))),"Yes","No")</f>
        <v>Yes</v>
      </c>
      <c r="G49" t="str">
        <f>IF(ISNUMBER(SEARCH("1D",VLOOKUP(A49,'FBS input file'!A:I,9,0))),"Yes","No")</f>
        <v>Yes</v>
      </c>
      <c r="H49" s="57">
        <f>IFERROR(_xlfn.NUMBERVALUE(VLOOKUP(A49,'FBS input file'!A:M,13,0)),0)</f>
        <v>1.6042056490000001</v>
      </c>
      <c r="I49" s="55">
        <f>IFERROR(_xlfn.NUMBERVALUE(VLOOKUP(A49,'FBS input file'!A:M,11,0)),0)</f>
        <v>0.31</v>
      </c>
      <c r="J49" s="77" cm="1">
        <f t="array" aca="1" ref="J49" ca="1">IFERROR(ROUND(LOOKUP(9.99999999999999E+307,--MID(VLOOKUP(A49,'FBS input file'!A:L,10,0),MIN(FIND({0,1,2,3,4,5,6,7,8,9},VLOOKUP(A49,'FBS input file'!A:L,10,0)&amp;"0123456789")),ROW(INDIRECT("1:20")))),0),0)</f>
        <v>6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aca="1" ref="L49" ca="1">IF(D49="Binding",IFERROR(_xlfn.IFS(AND(H49&gt;=$H$1,I49&gt;=$I$1),"Binding",AND(H49&gt;=$H$1,OR(J49&gt;=$J$1,K49="LB")),"Binding",AND(I49&gt;=$I$1,OR(J49&gt;=$J$1,K49="LB")),"Binding",K49="Severe LB","Binding"),"Not Binding"),"-")</f>
        <v>Binding</v>
      </c>
      <c r="M49">
        <f>IFERROR(_xlfn.NUMBERVALUE(VLOOKUP(A49,'FBS input file'!A:L,12,0)),"No")</f>
        <v>6.42</v>
      </c>
      <c r="N49" t="str">
        <f>VLOOKUP(A49,'All Plates'!A:K,3,0)</f>
        <v>Consistent Expert</v>
      </c>
      <c r="O49" t="str">
        <f>VLOOKUP(A49,'All Plates'!A:K,7,0)</f>
        <v>high purity*</v>
      </c>
      <c r="P49" t="str">
        <f t="shared" si="0"/>
        <v>Good</v>
      </c>
      <c r="Q49" s="53">
        <f t="shared" si="1"/>
        <v>0.14293618590925855</v>
      </c>
      <c r="S49" s="19" t="s">
        <v>4991</v>
      </c>
      <c r="T49" s="44">
        <f ca="1">COUNTIFS(L:L,"Binding",I:I,"&gt;="&amp;I1)</f>
        <v>45</v>
      </c>
      <c r="U49" s="42"/>
      <c r="V49" s="42"/>
    </row>
    <row r="50" spans="1:22" ht="15.75" thickBot="1" x14ac:dyDescent="0.3">
      <c r="A50" t="str">
        <f>'All Plates'!A750</f>
        <v>P8_G05</v>
      </c>
      <c r="B50" s="5" t="str">
        <f>'All Plates'!J750</f>
        <v>0110770195</v>
      </c>
      <c r="C50" t="s">
        <v>4968</v>
      </c>
      <c r="D50" t="str">
        <f>IFERROR('All Plates'!K750,"Not Binding")</f>
        <v>Binding</v>
      </c>
      <c r="E50" t="str">
        <f>IF(ISNUMBER(SEARCH("Waterlogsy",VLOOKUP(A50,'FBS input file'!A:I,9,0))),"Yes","No")</f>
        <v>Yes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1.4136398020000001</v>
      </c>
      <c r="I50" s="55">
        <f>IFERROR(_xlfn.NUMBERVALUE(VLOOKUP(A50,'FBS input file'!A:M,11,0)),0)</f>
        <v>0.33</v>
      </c>
      <c r="J50" s="77" cm="1">
        <f t="array" aca="1" ref="J50" ca="1">IFERROR(ROUND(LOOKUP(9.99999999999999E+307,--MID(VLOOKUP(A50,'FBS input file'!A:L,10,0),MIN(FIND({0,1,2,3,4,5,6,7,8,9},VLOOKUP(A50,'FBS input file'!A:L,10,0)&amp;"0123456789")),ROW(INDIRECT("1:20")))),0),0)</f>
        <v>3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aca="1" ref="L50" ca="1">IF(D50="Binding",IFERROR(_xlfn.IFS(AND(H50&gt;=$H$1,I50&gt;=$I$1),"Binding",AND(H50&gt;=$H$1,OR(J50&gt;=$J$1,K50="LB")),"Binding",AND(I50&gt;=$I$1,OR(J50&gt;=$J$1,K50="LB")),"Binding",K50="Severe LB","Binding"),"Not Binding"),"-")</f>
        <v>Binding</v>
      </c>
      <c r="M50">
        <f>IFERROR(_xlfn.NUMBERVALUE(VLOOKUP(A50,'FBS input file'!A:L,12,0)),"No")</f>
        <v>7.89</v>
      </c>
      <c r="N50" t="str">
        <f>VLOOKUP(A50,'All Plates'!A:K,3,0)</f>
        <v>Consistent Expert</v>
      </c>
      <c r="O50" t="str">
        <f>VLOOKUP(A50,'All Plates'!A:K,7,0)</f>
        <v>high purity</v>
      </c>
      <c r="P50" t="str">
        <f t="shared" si="0"/>
        <v>Good</v>
      </c>
      <c r="Q50" s="53">
        <f t="shared" si="1"/>
        <v>0.15215787532275912</v>
      </c>
      <c r="S50" s="19" t="s">
        <v>4994</v>
      </c>
      <c r="T50" s="44">
        <f ca="1">COUNTIFS(L:L,"Binding",J:J,"&gt;="&amp;J1)+COUNTIFS(L:L,"Binding",K:K,"LB")-COUNTIFS(L:L,"Binding",J:J,"&gt;="&amp;J1,K:K,"LB")</f>
        <v>40</v>
      </c>
      <c r="U50" s="42"/>
      <c r="V50" s="42"/>
    </row>
    <row r="51" spans="1:22" x14ac:dyDescent="0.25">
      <c r="A51" t="str">
        <f>'All Plates'!A751</f>
        <v>P8_G06</v>
      </c>
      <c r="B51" s="5" t="str">
        <f>'All Plates'!J751</f>
        <v>0110770194</v>
      </c>
      <c r="C51" t="s">
        <v>4969</v>
      </c>
      <c r="D51" t="str">
        <f>IFERROR('All Plates'!K751,"Not Binding")</f>
        <v>Binding</v>
      </c>
      <c r="E51" t="str">
        <f>IF(ISNUMBER(SEARCH("Waterlogsy",VLOOKUP(A51,'FBS input file'!A:I,9,0))),"Yes","No")</f>
        <v>Yes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Yes</v>
      </c>
      <c r="H51" s="57">
        <f>IFERROR(_xlfn.NUMBERVALUE(VLOOKUP(A51,'FBS input file'!A:M,13,0)),0)</f>
        <v>1.745845391</v>
      </c>
      <c r="I51" s="55">
        <f>IFERROR(_xlfn.NUMBERVALUE(VLOOKUP(A51,'FBS input file'!A:M,11,0)),0)</f>
        <v>0.51</v>
      </c>
      <c r="J51" s="77" cm="1">
        <f t="array" aca="1" ref="J51" ca="1">IFERROR(ROUND(LOOKUP(9.99999999999999E+307,--MID(VLOOKUP(A51,'FBS input file'!A:L,10,0),MIN(FIND({0,1,2,3,4,5,6,7,8,9},VLOOKUP(A51,'FBS input file'!A:L,10,0)&amp;"0123456789")),ROW(INDIRECT("1:20")))),0),0)</f>
        <v>8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aca="1" ref="L51" ca="1">IF(D51="Binding",IFERROR(_xlfn.IFS(AND(H51&gt;=$H$1,I51&gt;=$I$1),"Binding",AND(H51&gt;=$H$1,OR(J51&gt;=$J$1,K51="LB")),"Binding",AND(I51&gt;=$I$1,OR(J51&gt;=$J$1,K51="LB")),"Binding",K51="Severe LB","Binding"),"Not Binding"),"-")</f>
        <v>Binding</v>
      </c>
      <c r="M51">
        <f>IFERROR(_xlfn.NUMBERVALUE(VLOOKUP(A51,'FBS input file'!A:L,12,0)),"No")</f>
        <v>7.64</v>
      </c>
      <c r="N51" t="str">
        <f>VLOOKUP(A51,'All Plates'!A:K,3,0)</f>
        <v>Inconsistent Expert</v>
      </c>
      <c r="O51" t="str">
        <f>VLOOKUP(A51,'All Plates'!A:K,7,0)</f>
        <v>low solubility</v>
      </c>
      <c r="P51" t="str">
        <f t="shared" si="0"/>
        <v>No</v>
      </c>
      <c r="Q51" s="53">
        <f t="shared" si="1"/>
        <v>0.23515308004426411</v>
      </c>
      <c r="S51" s="45" t="s">
        <v>4995</v>
      </c>
      <c r="T51" s="46">
        <f ca="1">COUNTIFS(L:L,"Binding",H:H,"&gt;="&amp;H1,I:I,"&gt;="&amp;I1)</f>
        <v>43</v>
      </c>
      <c r="U51" s="42"/>
      <c r="V51" s="42"/>
    </row>
    <row r="52" spans="1:22" x14ac:dyDescent="0.25">
      <c r="A52" t="str">
        <f>'All Plates'!A766</f>
        <v>P8_H09</v>
      </c>
      <c r="B52" s="5" t="str">
        <f>'All Plates'!J766</f>
        <v>0110770184</v>
      </c>
      <c r="C52" t="s">
        <v>4984</v>
      </c>
      <c r="D52" t="str">
        <f>IFERROR('All Plates'!K766,"Not Binding")</f>
        <v>Binding</v>
      </c>
      <c r="E52" t="str">
        <f>IF(ISNUMBER(SEARCH("Waterlogsy",VLOOKUP(A52,'FBS input file'!A:I,9,0))),"Yes","No")</f>
        <v>Yes</v>
      </c>
      <c r="F52" t="str">
        <f>IF(ISNUMBER(SEARCH("T2",VLOOKUP(A52,'FBS input file'!A:I,9,0))),"Yes","No")</f>
        <v>Yes</v>
      </c>
      <c r="G52" t="str">
        <f>IF(ISNUMBER(SEARCH("1D",VLOOKUP(A52,'FBS input file'!A:I,9,0))),"Yes","No")</f>
        <v>Yes</v>
      </c>
      <c r="H52" s="57">
        <f>IFERROR(_xlfn.NUMBERVALUE(VLOOKUP(A52,'FBS input file'!A:M,13,0)),0)</f>
        <v>3.8176714280000001</v>
      </c>
      <c r="I52" s="55">
        <f>IFERROR(_xlfn.NUMBERVALUE(VLOOKUP(A52,'FBS input file'!A:M,11,0)),0)</f>
        <v>0.67</v>
      </c>
      <c r="J52" s="77" cm="1">
        <f t="array" aca="1" ref="J52" ca="1">IFERROR(ROUND(LOOKUP(9.99999999999999E+307,--MID(VLOOKUP(A52,'FBS input file'!A:L,10,0),MIN(FIND({0,1,2,3,4,5,6,7,8,9},VLOOKUP(A52,'FBS input file'!A:L,10,0)&amp;"0123456789")),ROW(INDIRECT("1:20")))),0),0)</f>
        <v>18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LB</v>
      </c>
      <c r="L52" t="str" cm="1">
        <f t="array" aca="1" ref="L52" ca="1">IF(D52="Binding",IFERROR(_xlfn.IFS(AND(H52&gt;=$H$1,I52&gt;=$I$1),"Binding",AND(H52&gt;=$H$1,OR(J52&gt;=$J$1,K52="LB")),"Binding",AND(I52&gt;=$I$1,OR(J52&gt;=$J$1,K52="LB")),"Binding",K52="Severe LB","Binding"),"Not Binding"),"-")</f>
        <v>Binding</v>
      </c>
      <c r="M52">
        <f>IFERROR(_xlfn.NUMBERVALUE(VLOOKUP(A52,'FBS input file'!A:L,12,0)),"No")</f>
        <v>8.17</v>
      </c>
      <c r="N52" t="str">
        <f>VLOOKUP(A52,'All Plates'!A:K,3,0)</f>
        <v>Inconsistent Expert</v>
      </c>
      <c r="O52" t="str">
        <f>VLOOKUP(A52,'All Plates'!A:K,7,0)</f>
        <v>low solubility</v>
      </c>
      <c r="P52" t="str">
        <f t="shared" si="0"/>
        <v>No</v>
      </c>
      <c r="Q52" s="53">
        <f t="shared" si="1"/>
        <v>0.30892659535226852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38</v>
      </c>
      <c r="U52" s="42"/>
      <c r="V52" s="42"/>
    </row>
    <row r="53" spans="1:22" x14ac:dyDescent="0.25">
      <c r="A53" t="str">
        <f>'All Plates'!A53</f>
        <v>P1_E04</v>
      </c>
      <c r="B53" s="5" t="str">
        <f>'All Plates'!J53</f>
        <v>0110705216</v>
      </c>
      <c r="C53" t="s">
        <v>4273</v>
      </c>
      <c r="D53" t="str">
        <f>IFERROR('All Plates'!K53,"Not Binding")</f>
        <v>Ambiguous</v>
      </c>
      <c r="E53" t="str">
        <f>IF(ISNUMBER(SEARCH("Waterlogsy",VLOOKUP(A53,'FBS input file'!A:I,9,0))),"Yes","No")</f>
        <v>Yes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7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Inconsistent Expert</v>
      </c>
      <c r="O53" t="str">
        <f>VLOOKUP(A53,'All Plates'!A:K,7,0)</f>
        <v>low solubility</v>
      </c>
      <c r="P53" t="str">
        <f t="shared" si="0"/>
        <v>Good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36</v>
      </c>
      <c r="U53" s="42"/>
      <c r="V53" s="42"/>
    </row>
    <row r="54" spans="1:22" ht="15.75" thickBot="1" x14ac:dyDescent="0.3">
      <c r="A54" t="str">
        <f>'All Plates'!A77</f>
        <v>P1_G04</v>
      </c>
      <c r="B54" s="5" t="str">
        <f>'All Plates'!J77</f>
        <v>0110705876</v>
      </c>
      <c r="C54" t="s">
        <v>4297</v>
      </c>
      <c r="D54" t="str">
        <f>IFERROR('All Plates'!K77,"Not Binding")</f>
        <v>Ambiguous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Yes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7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Inconsistent Expert</v>
      </c>
      <c r="O54" t="str">
        <f>VLOOKUP(A54,'All Plates'!A:K,7,0)</f>
        <v>low solubility</v>
      </c>
      <c r="P54" t="str">
        <f t="shared" si="0"/>
        <v>Good</v>
      </c>
      <c r="Q54" s="53">
        <f t="shared" si="1"/>
        <v>0</v>
      </c>
      <c r="S54" s="49" t="s">
        <v>5229</v>
      </c>
      <c r="T54" s="78">
        <f ca="1">COUNTIFS(L:L,"Binding",H:H,"&gt;="&amp;H1,J:J,"&gt;="&amp;J1,I:I,"&gt;="&amp;I1)+COUNTIFS(L:L,"Binding",H:H,"&gt;="&amp;H1,K:K,"LB",I:I,"&gt;="&amp;I1)-COUNTIFS(L:L,"Binding",H:H,"&gt;="&amp;H1,J:J,"&gt;="&amp;J1,K:K,"LB",I:I,"&gt;="&amp;I1)</f>
        <v>34</v>
      </c>
      <c r="U54" s="42"/>
      <c r="V54" s="42"/>
    </row>
    <row r="55" spans="1:22" x14ac:dyDescent="0.25">
      <c r="A55" t="str">
        <f>'All Plates'!A95</f>
        <v>P1_H10</v>
      </c>
      <c r="B55" s="5" t="str">
        <f>'All Plates'!J95</f>
        <v>0110705865</v>
      </c>
      <c r="C55" t="s">
        <v>4314</v>
      </c>
      <c r="D55" t="str">
        <f>IFERROR('All Plates'!K95,"Not Binding")</f>
        <v>Ambiguous</v>
      </c>
      <c r="E55" t="str">
        <f>IF(ISNUMBER(SEARCH("Waterlogsy",VLOOKUP(A55,'FBS input file'!A:I,9,0))),"Yes","No")</f>
        <v>Yes</v>
      </c>
      <c r="F55" t="str">
        <f>IF(ISNUMBER(SEARCH("T2",VLOOKUP(A55,'FBS input file'!A:I,9,0))),"Yes","No")</f>
        <v>Yes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7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Inconsistent Expert</v>
      </c>
      <c r="O55" t="str">
        <f>VLOOKUP(A55,'All Plates'!A:K,7,0)</f>
        <v>low solubility</v>
      </c>
      <c r="P55" t="str">
        <f t="shared" si="0"/>
        <v>Good</v>
      </c>
      <c r="Q55" s="53">
        <f t="shared" si="1"/>
        <v>0</v>
      </c>
      <c r="S55" s="79"/>
      <c r="T55" s="79"/>
    </row>
    <row r="56" spans="1:22" x14ac:dyDescent="0.25">
      <c r="A56" t="str">
        <f>'All Plates'!A96</f>
        <v>P1_H11</v>
      </c>
      <c r="B56" s="5" t="str">
        <f>'All Plates'!J96</f>
        <v>0110705866</v>
      </c>
      <c r="C56" t="s">
        <v>4315</v>
      </c>
      <c r="D56" t="str">
        <f>IFERROR('All Plates'!K96,"Not Binding")</f>
        <v>Ambiguous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Yes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7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Inconsistent Expert</v>
      </c>
      <c r="O56" t="str">
        <f>VLOOKUP(A56,'All Plates'!A:K,7,0)</f>
        <v>low solubility</v>
      </c>
      <c r="P56" t="str">
        <f t="shared" si="0"/>
        <v>Good</v>
      </c>
      <c r="Q56" s="53">
        <f t="shared" si="1"/>
        <v>0</v>
      </c>
      <c r="S56" s="79"/>
      <c r="T56" s="80"/>
    </row>
    <row r="57" spans="1:22" x14ac:dyDescent="0.25">
      <c r="A57" t="str">
        <f>'All Plates'!A132</f>
        <v>P2_C11</v>
      </c>
      <c r="B57" s="5" t="str">
        <f>'All Plates'!J132</f>
        <v>0110705821</v>
      </c>
      <c r="C57" t="s">
        <v>4351</v>
      </c>
      <c r="D57" t="str">
        <f>IFERROR('All Plates'!K132,"Not Binding")</f>
        <v>Ambiguous</v>
      </c>
      <c r="E57" t="str">
        <f>IF(ISNUMBER(SEARCH("Waterlogsy",VLOOKUP(A57,'FBS input file'!A:I,9,0))),"Yes","No")</f>
        <v>Yes</v>
      </c>
      <c r="F57" t="str">
        <f>IF(ISNUMBER(SEARCH("T2",VLOOKUP(A57,'FBS input file'!A:I,9,0))),"Yes","No")</f>
        <v>Yes</v>
      </c>
      <c r="G57" t="str">
        <f>IF(ISNUMBER(SEARCH("1D",VLOOKUP(A57,'FBS input file'!A:I,9,0))),"Yes","No")</f>
        <v>Yes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7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Inconsistent Expert</v>
      </c>
      <c r="O57" t="str">
        <f>VLOOKUP(A57,'All Plates'!A:K,7,0)</f>
        <v>low solubility</v>
      </c>
      <c r="P57" t="str">
        <f t="shared" si="0"/>
        <v>Good</v>
      </c>
      <c r="Q57" s="53">
        <f t="shared" si="1"/>
        <v>0</v>
      </c>
      <c r="S57" s="79"/>
      <c r="T57" s="79"/>
    </row>
    <row r="58" spans="1:22" x14ac:dyDescent="0.25">
      <c r="A58" t="str">
        <f>'All Plates'!A181</f>
        <v>P2_G12</v>
      </c>
      <c r="B58" s="5" t="str">
        <f>'All Plates'!J181</f>
        <v>0110705772</v>
      </c>
      <c r="C58" t="s">
        <v>4400</v>
      </c>
      <c r="D58" t="str">
        <f>IFERROR('All Plates'!K181,"Not Binding")</f>
        <v>Ambiguous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Yes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7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high purity</v>
      </c>
      <c r="P58" t="str">
        <f t="shared" si="0"/>
        <v>Good</v>
      </c>
      <c r="Q58" s="53">
        <f t="shared" si="1"/>
        <v>0</v>
      </c>
      <c r="S58" s="79"/>
      <c r="T58" s="80"/>
    </row>
    <row r="59" spans="1:22" x14ac:dyDescent="0.25">
      <c r="A59" t="str">
        <f>'All Plates'!A204</f>
        <v>P3_A11</v>
      </c>
      <c r="B59" s="5" t="str">
        <f>'All Plates'!J204</f>
        <v>0110706037</v>
      </c>
      <c r="C59" t="s">
        <v>4423</v>
      </c>
      <c r="D59" t="str">
        <f>IFERROR('All Plates'!K204,"Not Binding")</f>
        <v>Ambiguous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Yes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7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purity*</v>
      </c>
      <c r="P59" t="str">
        <f t="shared" si="0"/>
        <v>Good</v>
      </c>
      <c r="Q59" s="53">
        <f t="shared" si="1"/>
        <v>0</v>
      </c>
      <c r="S59" s="79"/>
      <c r="T59" s="80"/>
    </row>
    <row r="60" spans="1:22" x14ac:dyDescent="0.25">
      <c r="A60" t="str">
        <f>'All Plates'!A223</f>
        <v>P3_C06</v>
      </c>
      <c r="B60" s="5" t="str">
        <f>'All Plates'!J223</f>
        <v>0110706018</v>
      </c>
      <c r="C60" t="s">
        <v>4442</v>
      </c>
      <c r="D60" t="str">
        <f>IFERROR('All Plates'!K223,"Not Binding")</f>
        <v>Ambiguous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Yes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7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high purity</v>
      </c>
      <c r="P60" t="str">
        <f t="shared" si="0"/>
        <v>Good</v>
      </c>
      <c r="Q60" s="53">
        <f t="shared" si="1"/>
        <v>0</v>
      </c>
    </row>
    <row r="61" spans="1:22" x14ac:dyDescent="0.25">
      <c r="A61" t="str">
        <f>'All Plates'!A226</f>
        <v>P3_C09</v>
      </c>
      <c r="B61" s="5" t="str">
        <f>'All Plates'!J226</f>
        <v>0110706015</v>
      </c>
      <c r="C61" t="s">
        <v>4445</v>
      </c>
      <c r="D61" t="str">
        <f>IFERROR('All Plates'!K226,"Not Binding")</f>
        <v>Ambiguous</v>
      </c>
      <c r="E61" t="str">
        <f>IF(ISNUMBER(SEARCH("Waterlogsy",VLOOKUP(A61,'FBS input file'!A:I,9,0))),"Yes","No")</f>
        <v>Yes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7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high purity</v>
      </c>
      <c r="P61" t="str">
        <f t="shared" si="0"/>
        <v>Good</v>
      </c>
      <c r="Q61" s="53">
        <f t="shared" si="1"/>
        <v>0</v>
      </c>
    </row>
    <row r="62" spans="1:22" x14ac:dyDescent="0.25">
      <c r="A62" t="str">
        <f>'All Plates'!A258</f>
        <v>P3_F05</v>
      </c>
      <c r="B62" s="5" t="str">
        <f>'All Plates'!J258</f>
        <v>0110705980</v>
      </c>
      <c r="C62" t="s">
        <v>4477</v>
      </c>
      <c r="D62" t="str">
        <f>IFERROR('All Plates'!K258,"Not Binding")</f>
        <v>Ambiguous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Yes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7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high purity</v>
      </c>
      <c r="P62" t="str">
        <f t="shared" si="0"/>
        <v>Good</v>
      </c>
      <c r="Q62" s="53">
        <f t="shared" si="1"/>
        <v>0</v>
      </c>
    </row>
    <row r="63" spans="1:22" x14ac:dyDescent="0.25">
      <c r="A63" t="str">
        <f>'All Plates'!A264</f>
        <v>P3_F11</v>
      </c>
      <c r="B63" s="5" t="str">
        <f>'All Plates'!J264</f>
        <v>0110705986</v>
      </c>
      <c r="C63" t="s">
        <v>4483</v>
      </c>
      <c r="D63" t="str">
        <f>IFERROR('All Plates'!K264,"Not Binding")</f>
        <v>Ambiguous</v>
      </c>
      <c r="E63" t="str">
        <f>IF(ISNUMBER(SEARCH("Waterlogsy",VLOOKUP(A63,'FBS input file'!A:I,9,0))),"Yes","No")</f>
        <v>Yes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7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Inconsistent Expert</v>
      </c>
      <c r="O63" t="str">
        <f>VLOOKUP(A63,'All Plates'!A:K,7,0)</f>
        <v>low solubility</v>
      </c>
      <c r="P63" t="str">
        <f t="shared" si="0"/>
        <v>Good</v>
      </c>
      <c r="Q63" s="53">
        <f t="shared" si="1"/>
        <v>0</v>
      </c>
    </row>
    <row r="64" spans="1:22" x14ac:dyDescent="0.25">
      <c r="A64" t="str">
        <f>'All Plates'!A268</f>
        <v>P3_G03</v>
      </c>
      <c r="B64" s="5" t="str">
        <f>'All Plates'!J268</f>
        <v>0110705973</v>
      </c>
      <c r="C64" t="s">
        <v>4487</v>
      </c>
      <c r="D64" t="str">
        <f>IFERROR('All Plates'!K268,"Not Binding")</f>
        <v>Ambiguous</v>
      </c>
      <c r="E64" t="str">
        <f>IF(ISNUMBER(SEARCH("Waterlogsy",VLOOKUP(A64,'FBS input file'!A:I,9,0))),"Yes","No")</f>
        <v>Yes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7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high purity</v>
      </c>
      <c r="P64" t="str">
        <f t="shared" si="0"/>
        <v>Good</v>
      </c>
      <c r="Q64" s="53">
        <f t="shared" si="1"/>
        <v>0</v>
      </c>
    </row>
    <row r="65" spans="1:17" x14ac:dyDescent="0.25">
      <c r="A65" t="str">
        <f>'All Plates'!A283</f>
        <v>P3_H06</v>
      </c>
      <c r="B65" s="5" t="str">
        <f>'All Plates'!J283</f>
        <v>0110705957</v>
      </c>
      <c r="C65" t="s">
        <v>4502</v>
      </c>
      <c r="D65" t="str">
        <f>IFERROR('All Plates'!K283,"Not Binding")</f>
        <v>Ambiguous</v>
      </c>
      <c r="E65" t="str">
        <f>IF(ISNUMBER(SEARCH("Waterlogsy",VLOOKUP(A65,'FBS input file'!A:I,9,0))),"Yes","No")</f>
        <v>Yes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Yes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7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Inconsistent Expert</v>
      </c>
      <c r="O65" t="str">
        <f>VLOOKUP(A65,'All Plates'!A:K,7,0)</f>
        <v>low solubility</v>
      </c>
      <c r="P65" t="str">
        <f t="shared" si="0"/>
        <v>Good</v>
      </c>
      <c r="Q65" s="53">
        <f t="shared" si="1"/>
        <v>0</v>
      </c>
    </row>
    <row r="66" spans="1:17" x14ac:dyDescent="0.25">
      <c r="A66" t="str">
        <f>'All Plates'!A300</f>
        <v>P4_A11</v>
      </c>
      <c r="B66" s="5" t="str">
        <f>'All Plates'!J300</f>
        <v>9990529453</v>
      </c>
      <c r="C66" t="s">
        <v>4519</v>
      </c>
      <c r="D66" t="str">
        <f>IFERROR('All Plates'!K300,"Not Binding")</f>
        <v>Ambiguous</v>
      </c>
      <c r="E66" t="str">
        <f>IF(ISNUMBER(SEARCH("Waterlogsy",VLOOKUP(A66,'FBS input file'!A:I,9,0))),"Yes","No")</f>
        <v>Yes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7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Consistent Expert</v>
      </c>
      <c r="O66" t="str">
        <f>VLOOKUP(A66,'All Plates'!A:K,7,0)</f>
        <v>high purity*</v>
      </c>
      <c r="P66" t="str">
        <f t="shared" si="0"/>
        <v>Good</v>
      </c>
      <c r="Q66" s="53">
        <f t="shared" si="1"/>
        <v>0</v>
      </c>
    </row>
    <row r="67" spans="1:17" x14ac:dyDescent="0.25">
      <c r="A67" t="str">
        <f>'All Plates'!A359</f>
        <v>P4_F10</v>
      </c>
      <c r="B67" s="5" t="str">
        <f>'All Plates'!J359</f>
        <v>9990529569</v>
      </c>
      <c r="C67" t="s">
        <v>4578</v>
      </c>
      <c r="D67" t="str">
        <f>IFERROR('All Plates'!K359,"Not Binding")</f>
        <v>Ambiguous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Yes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7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very high purity</v>
      </c>
      <c r="P67" t="str">
        <f t="shared" ref="P67:P130" si="13">IF(OR(E67="Yes",F67="Yes",G67="Yes"),IF(AND(D67="Binding",N67="Inconsistent Expert"),"No","Good"),-10000)</f>
        <v>Good</v>
      </c>
      <c r="Q67" s="53">
        <f t="shared" ref="Q67:Q130" si="14">IFERROR((I67/($S$2*$R$4))*1000,"No")</f>
        <v>0</v>
      </c>
    </row>
    <row r="68" spans="1:17" x14ac:dyDescent="0.25">
      <c r="A68" t="str">
        <f>'All Plates'!A372</f>
        <v>P4_G11</v>
      </c>
      <c r="B68" s="5" t="str">
        <f>'All Plates'!J372</f>
        <v>9990529549</v>
      </c>
      <c r="C68" t="s">
        <v>4591</v>
      </c>
      <c r="D68" t="str">
        <f>IFERROR('All Plates'!K372,"Not Binding")</f>
        <v>Ambiguous</v>
      </c>
      <c r="E68" t="str">
        <f>IF(ISNUMBER(SEARCH("Waterlogsy",VLOOKUP(A68,'FBS input file'!A:I,9,0))),"Yes","No")</f>
        <v>Yes</v>
      </c>
      <c r="F68" t="str">
        <f>IF(ISNUMBER(SEARCH("T2",VLOOKUP(A68,'FBS input file'!A:I,9,0))),"Yes","No")</f>
        <v>Yes</v>
      </c>
      <c r="G68" t="str">
        <f>IF(ISNUMBER(SEARCH("1D",VLOOKUP(A68,'FBS input file'!A:I,9,0))),"Yes","No")</f>
        <v>Yes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7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Inconsistent Expert</v>
      </c>
      <c r="O68" t="str">
        <f>VLOOKUP(A68,'All Plates'!A:K,7,0)</f>
        <v>low solubility</v>
      </c>
      <c r="P68" t="str">
        <f t="shared" si="13"/>
        <v>Good</v>
      </c>
      <c r="Q68" s="53">
        <f t="shared" si="14"/>
        <v>0</v>
      </c>
    </row>
    <row r="69" spans="1:17" x14ac:dyDescent="0.25">
      <c r="A69" t="str">
        <f>'All Plates'!A388</f>
        <v>P5_A03</v>
      </c>
      <c r="B69" s="5" t="str">
        <f>'All Plates'!J388</f>
        <v>9990531758</v>
      </c>
      <c r="C69" t="s">
        <v>4607</v>
      </c>
      <c r="D69" t="str">
        <f>IFERROR('All Plates'!K388,"Not Binding")</f>
        <v>Ambiguous</v>
      </c>
      <c r="E69" t="str">
        <f>IF(ISNUMBER(SEARCH("Waterlogsy",VLOOKUP(A69,'FBS input file'!A:I,9,0))),"Yes","No")</f>
        <v>Yes</v>
      </c>
      <c r="F69" t="str">
        <f>IF(ISNUMBER(SEARCH("T2",VLOOKUP(A69,'FBS input file'!A:I,9,0))),"Yes","No")</f>
        <v>Yes</v>
      </c>
      <c r="G69" t="str">
        <f>IF(ISNUMBER(SEARCH("1D",VLOOKUP(A69,'FBS input file'!A:I,9,0))),"Yes","No")</f>
        <v>Yes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7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very high purity</v>
      </c>
      <c r="P69" t="str">
        <f t="shared" si="13"/>
        <v>Good</v>
      </c>
      <c r="Q69" s="53">
        <f t="shared" si="14"/>
        <v>0</v>
      </c>
    </row>
    <row r="70" spans="1:17" x14ac:dyDescent="0.25">
      <c r="A70" t="str">
        <f>'All Plates'!A405</f>
        <v>P5_B08</v>
      </c>
      <c r="B70" s="5" t="str">
        <f>'All Plates'!J405</f>
        <v>9990532015</v>
      </c>
      <c r="C70" t="s">
        <v>4624</v>
      </c>
      <c r="D70" t="str">
        <f>IFERROR('All Plates'!K405,"Not Binding")</f>
        <v>Ambiguous</v>
      </c>
      <c r="E70" t="str">
        <f>IF(ISNUMBER(SEARCH("Waterlogsy",VLOOKUP(A70,'FBS input file'!A:I,9,0))),"Yes","No")</f>
        <v>Yes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7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Inconsistent Expert</v>
      </c>
      <c r="O70" t="str">
        <f>VLOOKUP(A70,'All Plates'!A:K,7,0)</f>
        <v>low solubility</v>
      </c>
      <c r="P70" t="str">
        <f t="shared" si="13"/>
        <v>Good</v>
      </c>
      <c r="Q70" s="53">
        <f t="shared" si="14"/>
        <v>0</v>
      </c>
    </row>
    <row r="71" spans="1:17" x14ac:dyDescent="0.25">
      <c r="A71" t="str">
        <f>'All Plates'!A437</f>
        <v>P5_E04</v>
      </c>
      <c r="B71" s="5" t="str">
        <f>'All Plates'!J437</f>
        <v>9990531980</v>
      </c>
      <c r="C71" t="s">
        <v>4656</v>
      </c>
      <c r="D71" t="str">
        <f>IFERROR('All Plates'!K437,"Not Binding")</f>
        <v>Ambiguous</v>
      </c>
      <c r="E71" t="str">
        <f>IF(ISNUMBER(SEARCH("Waterlogsy",VLOOKUP(A71,'FBS input file'!A:I,9,0))),"Yes","No")</f>
        <v>Yes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7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very high purity</v>
      </c>
      <c r="P71" t="str">
        <f t="shared" si="13"/>
        <v>Good</v>
      </c>
      <c r="Q71" s="53">
        <f t="shared" si="14"/>
        <v>0</v>
      </c>
    </row>
    <row r="72" spans="1:17" x14ac:dyDescent="0.25">
      <c r="A72" t="str">
        <f>'All Plates'!A462</f>
        <v>P5_G05</v>
      </c>
      <c r="B72" s="5" t="str">
        <f>'All Plates'!J462</f>
        <v>9990531955</v>
      </c>
      <c r="C72" t="s">
        <v>4681</v>
      </c>
      <c r="D72" t="str">
        <f>IFERROR('All Plates'!K462,"Not Binding")</f>
        <v>Ambiguous</v>
      </c>
      <c r="E72" t="str">
        <f>IF(ISNUMBER(SEARCH("Waterlogsy",VLOOKUP(A72,'FBS input file'!A:I,9,0))),"Yes","No")</f>
        <v>Yes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7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medium purity*</v>
      </c>
      <c r="P72" t="str">
        <f t="shared" si="13"/>
        <v>Good</v>
      </c>
      <c r="Q72" s="53">
        <f t="shared" si="14"/>
        <v>0</v>
      </c>
    </row>
    <row r="73" spans="1:17" x14ac:dyDescent="0.25">
      <c r="A73" t="str">
        <f>'All Plates'!A477</f>
        <v>P5_H08</v>
      </c>
      <c r="B73" s="5" t="str">
        <f>'All Plates'!J477</f>
        <v>9990531943</v>
      </c>
      <c r="C73" t="s">
        <v>4695</v>
      </c>
      <c r="D73" t="str">
        <f>IFERROR('All Plates'!K477,"Not Binding")</f>
        <v>Ambiguous</v>
      </c>
      <c r="E73" t="str">
        <f>IF(ISNUMBER(SEARCH("Waterlogsy",VLOOKUP(A73,'FBS input file'!A:I,9,0))),"Yes","No")</f>
        <v>Yes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7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very high purity</v>
      </c>
      <c r="P73" t="str">
        <f t="shared" si="13"/>
        <v>Good</v>
      </c>
      <c r="Q73" s="53">
        <f t="shared" si="14"/>
        <v>0</v>
      </c>
    </row>
    <row r="74" spans="1:17" x14ac:dyDescent="0.25">
      <c r="A74" t="str">
        <f>'All Plates'!A615</f>
        <v>P7_D02</v>
      </c>
      <c r="B74" s="5" t="str">
        <f>'All Plates'!J615</f>
        <v>0110706289</v>
      </c>
      <c r="C74" t="s">
        <v>4833</v>
      </c>
      <c r="D74" t="str">
        <f>IFERROR('All Plates'!K615,"Not Binding")</f>
        <v>Ambiguous</v>
      </c>
      <c r="E74" t="str">
        <f>IF(ISNUMBER(SEARCH("Waterlogsy",VLOOKUP(A74,'FBS input file'!A:I,9,0))),"Yes","No")</f>
        <v>Yes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7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very high purity</v>
      </c>
      <c r="P74" t="str">
        <f t="shared" si="13"/>
        <v>Good</v>
      </c>
      <c r="Q74" s="53">
        <f t="shared" si="14"/>
        <v>0</v>
      </c>
    </row>
    <row r="75" spans="1:17" x14ac:dyDescent="0.25">
      <c r="A75" t="str">
        <f>'All Plates'!A752</f>
        <v>P8_G07</v>
      </c>
      <c r="B75" s="5" t="str">
        <f>'All Plates'!J752</f>
        <v>0110770193</v>
      </c>
      <c r="C75" t="s">
        <v>4970</v>
      </c>
      <c r="D75" t="str">
        <f>IFERROR('All Plates'!K752,"Not Binding")</f>
        <v>Ambiguous</v>
      </c>
      <c r="E75" t="str">
        <f>IF(ISNUMBER(SEARCH("Waterlogsy",VLOOKUP(A75,'FBS input file'!A:I,9,0))),"Yes","No")</f>
        <v>Yes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7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high purity</v>
      </c>
      <c r="P75" t="str">
        <f t="shared" si="13"/>
        <v>Good</v>
      </c>
      <c r="Q75" s="53">
        <f t="shared" si="14"/>
        <v>0</v>
      </c>
    </row>
    <row r="76" spans="1:17" x14ac:dyDescent="0.25">
      <c r="A76" t="str">
        <f>'All Plates'!A3</f>
        <v>P1_A02</v>
      </c>
      <c r="B76" s="5" t="str">
        <f>'All Plates'!J3</f>
        <v>0110705950</v>
      </c>
      <c r="C76" t="s">
        <v>4223</v>
      </c>
      <c r="D76" t="str">
        <f>IFERROR('All Plates'!K3,"Not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7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medium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Plates'!A4</f>
        <v>P1_A03</v>
      </c>
      <c r="B77" s="5" t="str">
        <f>'All Plates'!J4</f>
        <v>0110705949</v>
      </c>
      <c r="C77" t="s">
        <v>4224</v>
      </c>
      <c r="D77" t="str">
        <f>IFERROR('All Plates'!K4,"Not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7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Inconsistent Expert</v>
      </c>
      <c r="O77" t="str">
        <f>VLOOKUP(A77,'All Plates'!A:K,7,0)</f>
        <v>low solubility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Plates'!A7</f>
        <v>P1_A06</v>
      </c>
      <c r="B78" s="5" t="str">
        <f>'All Plates'!J7</f>
        <v>0110705946</v>
      </c>
      <c r="C78" t="s">
        <v>4227</v>
      </c>
      <c r="D78" t="str">
        <f>IFERROR('All Plates'!K7,"Not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7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addtional signals or too few signals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Plates'!A8</f>
        <v>P1_A07</v>
      </c>
      <c r="B79" s="5" t="str">
        <f>'All Plates'!J8</f>
        <v>0110705224</v>
      </c>
      <c r="C79" t="s">
        <v>4228</v>
      </c>
      <c r="D79" t="str">
        <f>IFERROR('All Plates'!K8,"Not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7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high purity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Plates'!A9</f>
        <v>P1_A08</v>
      </c>
      <c r="B80" s="5" t="str">
        <f>'All Plates'!J9</f>
        <v>0110705944</v>
      </c>
      <c r="C80" t="s">
        <v>4229</v>
      </c>
      <c r="D80" t="str">
        <f>IFERROR('All Plates'!K9,"Not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7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Inconsistent Expert</v>
      </c>
      <c r="O80" t="str">
        <f>VLOOKUP(A80,'All Plates'!A:K,7,0)</f>
        <v>low solubility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Plates'!A10</f>
        <v>P1_A09</v>
      </c>
      <c r="B81" s="5" t="str">
        <f>'All Plates'!J10</f>
        <v>0110705220</v>
      </c>
      <c r="C81" t="s">
        <v>4230</v>
      </c>
      <c r="D81" t="str">
        <f>IFERROR('All Plates'!K10,"Not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7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high purity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Plates'!A11</f>
        <v>P1_A10</v>
      </c>
      <c r="B82" s="5" t="str">
        <f>'All Plates'!J11</f>
        <v>0110705942</v>
      </c>
      <c r="C82" t="s">
        <v>4231</v>
      </c>
      <c r="D82" t="str">
        <f>IFERROR('All Plates'!K11,"Not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7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high purity*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Plates'!A12</f>
        <v>P1_A11</v>
      </c>
      <c r="B83" s="5" t="str">
        <f>'All Plates'!J12</f>
        <v>0110705941</v>
      </c>
      <c r="C83" t="s">
        <v>4232</v>
      </c>
      <c r="D83" t="str">
        <f>IFERROR('All Plates'!K12,"Not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7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Inconsistent Expert</v>
      </c>
      <c r="O83" t="str">
        <f>VLOOKUP(A83,'All Plates'!A:K,7,0)</f>
        <v>low solubility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Plates'!A13</f>
        <v>P1_A12</v>
      </c>
      <c r="B84" s="5" t="str">
        <f>'All Plates'!J13</f>
        <v>0110705940</v>
      </c>
      <c r="C84" t="s">
        <v>4233</v>
      </c>
      <c r="D84" t="str">
        <f>IFERROR('All Plates'!K13,"Not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7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high purity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Plates'!A14</f>
        <v>P1_B01</v>
      </c>
      <c r="B85" s="5" t="str">
        <f>'All Plates'!J14</f>
        <v>0110705928</v>
      </c>
      <c r="C85" t="s">
        <v>4234</v>
      </c>
      <c r="D85" t="str">
        <f>IFERROR('All Plates'!K14,"Not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7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medium purity*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Plates'!A15</f>
        <v>P1_B02</v>
      </c>
      <c r="B86" s="5" t="str">
        <f>'All Plates'!J15</f>
        <v>0110705929</v>
      </c>
      <c r="C86" t="s">
        <v>4235</v>
      </c>
      <c r="D86" t="str">
        <f>IFERROR('All Plates'!K15,"Not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7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medium purity*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Plates'!A16</f>
        <v>P1_B03</v>
      </c>
      <c r="B87" s="5" t="str">
        <f>'All Plates'!J16</f>
        <v>0110705930</v>
      </c>
      <c r="C87" t="s">
        <v>4236</v>
      </c>
      <c r="D87" t="str">
        <f>IFERROR('All Plates'!K16,"Not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7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addtional signals or too few signals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Plates'!A17</f>
        <v>P1_B04</v>
      </c>
      <c r="B88" s="5" t="str">
        <f>'All Plates'!J17</f>
        <v>0110705931</v>
      </c>
      <c r="C88" t="s">
        <v>4237</v>
      </c>
      <c r="D88" t="str">
        <f>IFERROR('All Plates'!K17,"Not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7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Inconsistent Expert</v>
      </c>
      <c r="O88" t="str">
        <f>VLOOKUP(A88,'All Plates'!A:K,7,0)</f>
        <v>low solubility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Plates'!A18</f>
        <v>P1_B05</v>
      </c>
      <c r="B89" s="5" t="str">
        <f>'All Plates'!J18</f>
        <v>0110705932</v>
      </c>
      <c r="C89" t="s">
        <v>4238</v>
      </c>
      <c r="D89" t="str">
        <f>IFERROR('All Plates'!K18,"Not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7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Inconsistent Expert</v>
      </c>
      <c r="O89" t="str">
        <f>VLOOKUP(A89,'All Plates'!A:K,7,0)</f>
        <v>low solubility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Plates'!A19</f>
        <v>P1_B06</v>
      </c>
      <c r="B90" s="5" t="str">
        <f>'All Plates'!J19</f>
        <v>0110705933</v>
      </c>
      <c r="C90" t="s">
        <v>4239</v>
      </c>
      <c r="D90" t="str">
        <f>IFERROR('All Plates'!K19,"Not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7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Inconsistent Expert</v>
      </c>
      <c r="O90" t="str">
        <f>VLOOKUP(A90,'All Plates'!A:K,7,0)</f>
        <v>low solubility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Plates'!A21</f>
        <v>P1_B08</v>
      </c>
      <c r="B91" s="5" t="str">
        <f>'All Plates'!J21</f>
        <v>0110705935</v>
      </c>
      <c r="C91" t="s">
        <v>4241</v>
      </c>
      <c r="D91" t="str">
        <f>IFERROR('All Plates'!K21,"Not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7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high purity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Plates'!A22</f>
        <v>P1_B09</v>
      </c>
      <c r="B92" s="5" t="str">
        <f>'All Plates'!J22</f>
        <v>0110705936</v>
      </c>
      <c r="C92" t="s">
        <v>4242</v>
      </c>
      <c r="D92" t="str">
        <f>IFERROR('All Plates'!K22,"Not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7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medium purity*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Plates'!A23</f>
        <v>P1_B10</v>
      </c>
      <c r="B93" s="5" t="str">
        <f>'All Plates'!J23</f>
        <v>0110705937</v>
      </c>
      <c r="C93" t="s">
        <v>4243</v>
      </c>
      <c r="D93" t="str">
        <f>IFERROR('All Plates'!K23,"Not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7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medium purity*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Plates'!A24</f>
        <v>P1_B11</v>
      </c>
      <c r="B94" s="5" t="str">
        <f>'All Plates'!J24</f>
        <v>0110705938</v>
      </c>
      <c r="C94" t="s">
        <v>4244</v>
      </c>
      <c r="D94" t="str">
        <f>IFERROR('All Plates'!K24,"Not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7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high purity*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Plates'!A25</f>
        <v>P1_B12</v>
      </c>
      <c r="B95" s="5" t="str">
        <f>'All Plates'!J25</f>
        <v>0110705939</v>
      </c>
      <c r="C95" t="s">
        <v>4245</v>
      </c>
      <c r="D95" t="str">
        <f>IFERROR('All Plates'!K25,"Not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7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high purity*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Plates'!A26</f>
        <v>P1_C01</v>
      </c>
      <c r="B96" s="5" t="str">
        <f>'All Plates'!J26</f>
        <v>0110705927</v>
      </c>
      <c r="C96" t="s">
        <v>4246</v>
      </c>
      <c r="D96" t="str">
        <f>IFERROR('All Plates'!K26,"Not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7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Inconsistent Expert</v>
      </c>
      <c r="O96" t="str">
        <f>VLOOKUP(A96,'All Plates'!A:K,7,0)</f>
        <v>low solubility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Plates'!A27</f>
        <v>P1_C02</v>
      </c>
      <c r="B97" s="5" t="str">
        <f>'All Plates'!J27</f>
        <v>0110705926</v>
      </c>
      <c r="C97" t="s">
        <v>4247</v>
      </c>
      <c r="D97" t="str">
        <f>IFERROR('All Plates'!K27,"Not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7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Consistent Expert</v>
      </c>
      <c r="O97" t="str">
        <f>VLOOKUP(A97,'All Plates'!A:K,7,0)</f>
        <v>high purity*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Plates'!A28</f>
        <v>P1_C03</v>
      </c>
      <c r="B98" s="5" t="str">
        <f>'All Plates'!J28</f>
        <v>0110705925</v>
      </c>
      <c r="C98" t="s">
        <v>4248</v>
      </c>
      <c r="D98" t="str">
        <f>IFERROR('All Plates'!K28,"Not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7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high purity*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Plates'!A29</f>
        <v>P1_C04</v>
      </c>
      <c r="B99" s="5" t="str">
        <f>'All Plates'!J29</f>
        <v>0110705924</v>
      </c>
      <c r="C99" t="s">
        <v>4249</v>
      </c>
      <c r="D99" t="str">
        <f>IFERROR('All Plates'!K29,"Not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7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high purity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Plates'!A30</f>
        <v>P1_C05</v>
      </c>
      <c r="B100" s="5" t="str">
        <f>'All Plates'!J30</f>
        <v>0110705923</v>
      </c>
      <c r="C100" t="s">
        <v>4250</v>
      </c>
      <c r="D100" t="str">
        <f>IFERROR('All Plates'!K30,"Not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7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Consistent Expert</v>
      </c>
      <c r="O100" t="str">
        <f>VLOOKUP(A100,'All Plates'!A:K,7,0)</f>
        <v>high purity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Plates'!A31</f>
        <v>P1_C06</v>
      </c>
      <c r="B101" s="5" t="str">
        <f>'All Plates'!J31</f>
        <v>0110705922</v>
      </c>
      <c r="C101" t="s">
        <v>4251</v>
      </c>
      <c r="D101" t="str">
        <f>IFERROR('All Plates'!K31,"Not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7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Inconsistent Expert</v>
      </c>
      <c r="O101" t="str">
        <f>VLOOKUP(A101,'All Plates'!A:K,7,0)</f>
        <v>low solubility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Plates'!A32</f>
        <v>P1_C07</v>
      </c>
      <c r="B102" s="5" t="str">
        <f>'All Plates'!J32</f>
        <v>0110705921</v>
      </c>
      <c r="C102" t="s">
        <v>4252</v>
      </c>
      <c r="D102" t="str">
        <f>IFERROR('All Plates'!K32,"Not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7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Consistent Expert</v>
      </c>
      <c r="O102" t="str">
        <f>VLOOKUP(A102,'All Plates'!A:K,7,0)</f>
        <v>very high purity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Plates'!A34</f>
        <v>P1_C09</v>
      </c>
      <c r="B103" s="5" t="str">
        <f>'All Plates'!J34</f>
        <v>0110705919</v>
      </c>
      <c r="C103" t="s">
        <v>4254</v>
      </c>
      <c r="D103" t="str">
        <f>IFERROR('All Plates'!K34,"Not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7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high purity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Plates'!A35</f>
        <v>P1_C10</v>
      </c>
      <c r="B104" s="5" t="str">
        <f>'All Plates'!J35</f>
        <v>0110705918</v>
      </c>
      <c r="C104" t="s">
        <v>4255</v>
      </c>
      <c r="D104" t="str">
        <f>IFERROR('All Plates'!K35,"Not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7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medium purity*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Plates'!A37</f>
        <v>P1_C12</v>
      </c>
      <c r="B105" s="5" t="str">
        <f>'All Plates'!J37</f>
        <v>0110705916</v>
      </c>
      <c r="C105" t="s">
        <v>4257</v>
      </c>
      <c r="D105" t="str">
        <f>IFERROR('All Plates'!K37,"Not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7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high purity*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Plates'!A39</f>
        <v>P1_D02</v>
      </c>
      <c r="B106" s="5" t="str">
        <f>'All Plates'!J39</f>
        <v>0110705905</v>
      </c>
      <c r="C106" t="s">
        <v>4259</v>
      </c>
      <c r="D106" t="str">
        <f>IFERROR('All Plates'!K39,"Not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7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very high purity*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Plates'!A40</f>
        <v>P1_D03</v>
      </c>
      <c r="B107" s="5" t="str">
        <f>'All Plates'!J40</f>
        <v>0110705906</v>
      </c>
      <c r="C107" t="s">
        <v>4260</v>
      </c>
      <c r="D107" t="str">
        <f>IFERROR('All Plates'!K40,"Not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7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Inconsistent Expert</v>
      </c>
      <c r="O107" t="str">
        <f>VLOOKUP(A107,'All Plates'!A:K,7,0)</f>
        <v>addtional signals or too few signals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Plates'!A41</f>
        <v>P1_D04</v>
      </c>
      <c r="B108" s="5" t="str">
        <f>'All Plates'!J41</f>
        <v>0110705907</v>
      </c>
      <c r="C108" t="s">
        <v>4261</v>
      </c>
      <c r="D108" t="str">
        <f>IFERROR('All Plates'!K41,"Not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7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high purity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Plates'!A42</f>
        <v>P1_D05</v>
      </c>
      <c r="B109" s="5" t="str">
        <f>'All Plates'!J42</f>
        <v>0110705908</v>
      </c>
      <c r="C109" t="s">
        <v>4262</v>
      </c>
      <c r="D109" t="str">
        <f>IFERROR('All Plates'!K42,"Not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7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Inconsistent Expert</v>
      </c>
      <c r="O109" t="str">
        <f>VLOOKUP(A109,'All Plates'!A:K,7,0)</f>
        <v>low solubility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Plates'!A43</f>
        <v>P1_D06</v>
      </c>
      <c r="B110" s="5" t="str">
        <f>'All Plates'!J43</f>
        <v>0110705909</v>
      </c>
      <c r="C110" t="s">
        <v>4263</v>
      </c>
      <c r="D110" t="str">
        <f>IFERROR('All Plates'!K43,"Not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7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Inconsistent Expert</v>
      </c>
      <c r="O110" t="str">
        <f>VLOOKUP(A110,'All Plates'!A:K,7,0)</f>
        <v>low solubility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Plates'!A44</f>
        <v>P1_D07</v>
      </c>
      <c r="B111" s="5" t="str">
        <f>'All Plates'!J44</f>
        <v>0110705249</v>
      </c>
      <c r="C111" t="s">
        <v>4264</v>
      </c>
      <c r="D111" t="str">
        <f>IFERROR('All Plates'!K44,"Not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7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medium purity*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Plates'!A45</f>
        <v>P1_D08</v>
      </c>
      <c r="B112" s="5" t="str">
        <f>'All Plates'!J45</f>
        <v>0110705911</v>
      </c>
      <c r="C112" t="s">
        <v>4265</v>
      </c>
      <c r="D112" t="str">
        <f>IFERROR('All Plates'!K45,"Not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7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medium purity*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Plates'!A46</f>
        <v>P1_D09</v>
      </c>
      <c r="B113" s="5" t="str">
        <f>'All Plates'!J46</f>
        <v>0110705912</v>
      </c>
      <c r="C113" t="s">
        <v>4266</v>
      </c>
      <c r="D113" t="str">
        <f>IFERROR('All Plates'!K46,"Not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7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addtional signals or too few signals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Plates'!A47</f>
        <v>P1_D10</v>
      </c>
      <c r="B114" s="5" t="str">
        <f>'All Plates'!J47</f>
        <v>0110705913</v>
      </c>
      <c r="C114" t="s">
        <v>4267</v>
      </c>
      <c r="D114" t="str">
        <f>IFERROR('All Plates'!K47,"Not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7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high purity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Plates'!A48</f>
        <v>P1_D11</v>
      </c>
      <c r="B115" s="5" t="str">
        <f>'All Plates'!J48</f>
        <v>0110705914</v>
      </c>
      <c r="C115" t="s">
        <v>4268</v>
      </c>
      <c r="D115" t="str">
        <f>IFERROR('All Plates'!K48,"Not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7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high purity*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Plates'!A49</f>
        <v>P1_D12</v>
      </c>
      <c r="B116" s="5" t="str">
        <f>'All Plates'!J49</f>
        <v>0110705915</v>
      </c>
      <c r="C116" t="s">
        <v>4269</v>
      </c>
      <c r="D116" t="str">
        <f>IFERROR('All Plates'!K49,"Not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7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high purity*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Plates'!A50</f>
        <v>P1_E01</v>
      </c>
      <c r="B117" s="5" t="str">
        <f>'All Plates'!J50</f>
        <v>0110705903</v>
      </c>
      <c r="C117" t="s">
        <v>4270</v>
      </c>
      <c r="D117" t="str">
        <f>IFERROR('All Plates'!K50,"Not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7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Inconsistent Expert</v>
      </c>
      <c r="O117" t="str">
        <f>VLOOKUP(A117,'All Plates'!A:K,7,0)</f>
        <v>low solubility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Plates'!A51</f>
        <v>P1_E02</v>
      </c>
      <c r="B118" s="5" t="str">
        <f>'All Plates'!J51</f>
        <v>0110705902</v>
      </c>
      <c r="C118" t="s">
        <v>4271</v>
      </c>
      <c r="D118" t="str">
        <f>IFERROR('All Plates'!K51,"Not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7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high purity*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Plates'!A52</f>
        <v>P1_E03</v>
      </c>
      <c r="B119" s="5" t="str">
        <f>'All Plates'!J52</f>
        <v>0110705901</v>
      </c>
      <c r="C119" t="s">
        <v>4272</v>
      </c>
      <c r="D119" t="str">
        <f>IFERROR('All Plates'!K52,"Not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7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Consistent Expert</v>
      </c>
      <c r="O119" t="str">
        <f>VLOOKUP(A119,'All Plates'!A:K,7,0)</f>
        <v>medium purity*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Plates'!A55</f>
        <v>P1_E06</v>
      </c>
      <c r="B120" s="5" t="str">
        <f>'All Plates'!J55</f>
        <v>0110705898</v>
      </c>
      <c r="C120" t="s">
        <v>4275</v>
      </c>
      <c r="D120" t="str">
        <f>IFERROR('All Plates'!K55,"Not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7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Inconsistent Expert</v>
      </c>
      <c r="O120" t="str">
        <f>VLOOKUP(A120,'All Plates'!A:K,7,0)</f>
        <v>low solubility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Plates'!A56</f>
        <v>P1_E07</v>
      </c>
      <c r="B121" s="5" t="str">
        <f>'All Plates'!J56</f>
        <v>0110705897</v>
      </c>
      <c r="C121" t="s">
        <v>4276</v>
      </c>
      <c r="D121" t="str">
        <f>IFERROR('All Plates'!K56,"Not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7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high purity*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Plates'!A57</f>
        <v>P1_E08</v>
      </c>
      <c r="B122" s="5" t="str">
        <f>'All Plates'!J57</f>
        <v>0110705896</v>
      </c>
      <c r="C122" t="s">
        <v>4277</v>
      </c>
      <c r="D122" t="str">
        <f>IFERROR('All Plates'!K57,"Not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7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Consistent Expert</v>
      </c>
      <c r="O122" t="str">
        <f>VLOOKUP(A122,'All Plates'!A:K,7,0)</f>
        <v>high purity*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Plates'!A58</f>
        <v>P1_E09</v>
      </c>
      <c r="B123" s="5" t="str">
        <f>'All Plates'!J58</f>
        <v>0110705895</v>
      </c>
      <c r="C123" t="s">
        <v>4278</v>
      </c>
      <c r="D123" t="str">
        <f>IFERROR('All Plates'!K58,"Not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7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Inconsistent Expert</v>
      </c>
      <c r="O123" t="str">
        <f>VLOOKUP(A123,'All Plates'!A:K,7,0)</f>
        <v>low solubility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Plates'!A59</f>
        <v>P1_E10</v>
      </c>
      <c r="B124" s="5" t="str">
        <f>'All Plates'!J59</f>
        <v>0110705894</v>
      </c>
      <c r="C124" t="s">
        <v>4279</v>
      </c>
      <c r="D124" t="str">
        <f>IFERROR('All Plates'!K59,"Not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7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high purity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Plates'!A60</f>
        <v>P1_E11</v>
      </c>
      <c r="B125" s="5" t="str">
        <f>'All Plates'!J60</f>
        <v>0110705893</v>
      </c>
      <c r="C125" t="s">
        <v>4280</v>
      </c>
      <c r="D125" t="str">
        <f>IFERROR('All Plates'!K60,"Not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7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addtional signals or too few signals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Plates'!A62</f>
        <v>P1_F01</v>
      </c>
      <c r="B126" s="5" t="str">
        <f>'All Plates'!J62</f>
        <v>0110705880</v>
      </c>
      <c r="C126" t="s">
        <v>4282</v>
      </c>
      <c r="D126" t="str">
        <f>IFERROR('All Plates'!K62,"Not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7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addtional signals or too few signals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Plates'!A63</f>
        <v>P1_F02</v>
      </c>
      <c r="B127" s="5" t="str">
        <f>'All Plates'!J63</f>
        <v>0110705881</v>
      </c>
      <c r="C127" t="s">
        <v>4283</v>
      </c>
      <c r="D127" t="str">
        <f>IFERROR('All Plates'!K63,"Not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7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medium purity*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Plates'!A64</f>
        <v>P1_F03</v>
      </c>
      <c r="B128" s="5" t="str">
        <f>'All Plates'!J64</f>
        <v>0110705882</v>
      </c>
      <c r="C128" t="s">
        <v>4284</v>
      </c>
      <c r="D128" t="str">
        <f>IFERROR('All Plates'!K64,"Not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7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medium purity*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Plates'!A65</f>
        <v>P1_F04</v>
      </c>
      <c r="B129" s="5" t="str">
        <f>'All Plates'!J65</f>
        <v>0110705883</v>
      </c>
      <c r="C129" t="s">
        <v>4285</v>
      </c>
      <c r="D129" t="str">
        <f>IFERROR('All Plates'!K65,"Not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7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addtional signals or too few signals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Plates'!A66</f>
        <v>P1_F05</v>
      </c>
      <c r="B130" s="5" t="str">
        <f>'All Plates'!J66</f>
        <v>0110705884</v>
      </c>
      <c r="C130" t="s">
        <v>4286</v>
      </c>
      <c r="D130" t="str">
        <f>IFERROR('All Plates'!K66,"Not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7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high purity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Plates'!A67</f>
        <v>P1_F06</v>
      </c>
      <c r="B131" s="5" t="str">
        <f>'All Plates'!J67</f>
        <v>0110705885</v>
      </c>
      <c r="C131" t="s">
        <v>4287</v>
      </c>
      <c r="D131" t="str">
        <f>IFERROR('All Plates'!K67,"Not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7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medium purity*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Plates'!A68</f>
        <v>P1_F07</v>
      </c>
      <c r="B132" s="5" t="str">
        <f>'All Plates'!J68</f>
        <v>0110705886</v>
      </c>
      <c r="C132" t="s">
        <v>4288</v>
      </c>
      <c r="D132" t="str">
        <f>IFERROR('All Plates'!K68,"Not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7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medium purity*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Plates'!A70</f>
        <v>P1_F09</v>
      </c>
      <c r="B133" s="5" t="str">
        <f>'All Plates'!J70</f>
        <v>0110705888</v>
      </c>
      <c r="C133" t="s">
        <v>4290</v>
      </c>
      <c r="D133" t="str">
        <f>IFERROR('All Plates'!K70,"Not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7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high purity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Plates'!A71</f>
        <v>P1_F10</v>
      </c>
      <c r="B134" s="5" t="str">
        <f>'All Plates'!J71</f>
        <v>0110705889</v>
      </c>
      <c r="C134" t="s">
        <v>4291</v>
      </c>
      <c r="D134" t="str">
        <f>IFERROR('All Plates'!K71,"Not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7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very high purity*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Plates'!A72</f>
        <v>P1_F11</v>
      </c>
      <c r="B135" s="5" t="str">
        <f>'All Plates'!J72</f>
        <v>0110705890</v>
      </c>
      <c r="C135" t="s">
        <v>4292</v>
      </c>
      <c r="D135" t="str">
        <f>IFERROR('All Plates'!K72,"Not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7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addtional signals or too few signals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Plates'!A73</f>
        <v>P1_F12</v>
      </c>
      <c r="B136" s="5" t="str">
        <f>'All Plates'!J73</f>
        <v>0110705891</v>
      </c>
      <c r="C136" t="s">
        <v>4293</v>
      </c>
      <c r="D136" t="str">
        <f>IFERROR('All Plates'!K73,"Not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7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addtional signals or too few signals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Plates'!A74</f>
        <v>P1_G01</v>
      </c>
      <c r="B137" s="5" t="str">
        <f>'All Plates'!J74</f>
        <v>0110705879</v>
      </c>
      <c r="C137" t="s">
        <v>4294</v>
      </c>
      <c r="D137" t="str">
        <f>IFERROR('All Plates'!K74,"Not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7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Inconsistent Expert</v>
      </c>
      <c r="O137" t="str">
        <f>VLOOKUP(A137,'All Plates'!A:K,7,0)</f>
        <v>low solubility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Plates'!A75</f>
        <v>P1_G02</v>
      </c>
      <c r="B138" s="5" t="str">
        <f>'All Plates'!J75</f>
        <v>0110705878</v>
      </c>
      <c r="C138" t="s">
        <v>4295</v>
      </c>
      <c r="D138" t="str">
        <f>IFERROR('All Plates'!K75,"Not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7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Consistent Expert</v>
      </c>
      <c r="O138" t="str">
        <f>VLOOKUP(A138,'All Plates'!A:K,7,0)</f>
        <v>medium purity*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Plates'!A76</f>
        <v>P1_G03</v>
      </c>
      <c r="B139" s="5" t="str">
        <f>'All Plates'!J76</f>
        <v>0110705877</v>
      </c>
      <c r="C139" t="s">
        <v>4296</v>
      </c>
      <c r="D139" t="str">
        <f>IFERROR('All Plates'!K76,"Not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7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addtional signals or too few signals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Plates'!A78</f>
        <v>P1_G05</v>
      </c>
      <c r="B140" s="5" t="str">
        <f>'All Plates'!J78</f>
        <v>0110705875</v>
      </c>
      <c r="C140" t="s">
        <v>4298</v>
      </c>
      <c r="D140" t="str">
        <f>IFERROR('All Plates'!K78,"Not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7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Inconsistent Expert</v>
      </c>
      <c r="O140" t="str">
        <f>VLOOKUP(A140,'All Plates'!A:K,7,0)</f>
        <v>low solubility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Plates'!A79</f>
        <v>P1_G06</v>
      </c>
      <c r="B141" s="5" t="str">
        <f>'All Plates'!J79</f>
        <v>0110705874</v>
      </c>
      <c r="C141" t="s">
        <v>4299</v>
      </c>
      <c r="D141" t="str">
        <f>IFERROR('All Plates'!K79,"Not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7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medium purity*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Plates'!A80</f>
        <v>P1_G07</v>
      </c>
      <c r="B142" s="5" t="str">
        <f>'All Plates'!J80</f>
        <v>0110705873</v>
      </c>
      <c r="C142" t="s">
        <v>4300</v>
      </c>
      <c r="D142" t="str">
        <f>IFERROR('All Plates'!K80,"Not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7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Inconsistent Expert</v>
      </c>
      <c r="O142" t="str">
        <f>VLOOKUP(A142,'All Plates'!A:K,7,0)</f>
        <v>low solubility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Plates'!A81</f>
        <v>P1_G08</v>
      </c>
      <c r="B143" s="5" t="str">
        <f>'All Plates'!J81</f>
        <v>0110705872</v>
      </c>
      <c r="C143" t="s">
        <v>4301</v>
      </c>
      <c r="D143" t="str">
        <f>IFERROR('All Plates'!K81,"Not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7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addtional signals or too few signals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Plates'!A82</f>
        <v>P1_G09</v>
      </c>
      <c r="B144" s="5" t="str">
        <f>'All Plates'!J82</f>
        <v>0110705871</v>
      </c>
      <c r="C144" t="s">
        <v>4302</v>
      </c>
      <c r="D144" t="str">
        <f>IFERROR('All Plates'!K82,"Not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7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medium purity*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Plates'!A83</f>
        <v>P1_G10</v>
      </c>
      <c r="B145" s="5" t="str">
        <f>'All Plates'!J83</f>
        <v>0110705870</v>
      </c>
      <c r="C145" t="s">
        <v>4303</v>
      </c>
      <c r="D145" t="str">
        <f>IFERROR('All Plates'!K83,"Not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7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high purity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Plates'!A85</f>
        <v>P1_G12</v>
      </c>
      <c r="B146" s="5" t="str">
        <f>'All Plates'!J85</f>
        <v>0110705868</v>
      </c>
      <c r="C146" t="s">
        <v>4305</v>
      </c>
      <c r="D146" t="str">
        <f>IFERROR('All Plates'!K85,"Not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7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Plates'!A86</f>
        <v>P1_H01</v>
      </c>
      <c r="B147" s="5" t="str">
        <f>'All Plates'!J86</f>
        <v>0110705856</v>
      </c>
      <c r="C147" t="s">
        <v>4306</v>
      </c>
      <c r="D147" t="str">
        <f>IFERROR('All Plates'!K86,"Not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7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Plates'!A87</f>
        <v>P1_H02</v>
      </c>
      <c r="B148" s="5" t="str">
        <f>'All Plates'!J87</f>
        <v>0110705857</v>
      </c>
      <c r="C148" t="s">
        <v>4988</v>
      </c>
      <c r="D148" t="str">
        <f>IFERROR('All Plates'!K87,"Not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7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very high purity*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Plates'!A88</f>
        <v>P1_H03</v>
      </c>
      <c r="B149" s="5" t="str">
        <f>'All Plates'!J88</f>
        <v>0110705858</v>
      </c>
      <c r="C149" t="s">
        <v>4307</v>
      </c>
      <c r="D149" t="str">
        <f>IFERROR('All Plates'!K88,"Not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7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Inconsistent Expert</v>
      </c>
      <c r="O149" t="str">
        <f>VLOOKUP(A149,'All Plates'!A:K,7,0)</f>
        <v>low solubility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Plates'!A89</f>
        <v>P1_H04</v>
      </c>
      <c r="B150" s="5" t="str">
        <f>'All Plates'!J89</f>
        <v>0110705859</v>
      </c>
      <c r="C150" t="s">
        <v>4308</v>
      </c>
      <c r="D150" t="str">
        <f>IFERROR('All Plates'!K89,"Not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7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Plates'!A90</f>
        <v>P1_H05</v>
      </c>
      <c r="B151" s="5" t="str">
        <f>'All Plates'!J90</f>
        <v>0110705860</v>
      </c>
      <c r="C151" t="s">
        <v>4309</v>
      </c>
      <c r="D151" t="str">
        <f>IFERROR('All Plates'!K90,"Not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7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Inconsistent Expert</v>
      </c>
      <c r="O151" t="str">
        <f>VLOOKUP(A151,'All Plates'!A:K,7,0)</f>
        <v>low solubility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Plates'!A91</f>
        <v>P1_H06</v>
      </c>
      <c r="B152" s="5" t="str">
        <f>'All Plates'!J91</f>
        <v>0110705861</v>
      </c>
      <c r="C152" t="s">
        <v>4310</v>
      </c>
      <c r="D152" t="str">
        <f>IFERROR('All Plates'!K91,"Not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7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Plates'!A92</f>
        <v>P1_H07</v>
      </c>
      <c r="B153" s="5" t="str">
        <f>'All Plates'!J92</f>
        <v>0110705862</v>
      </c>
      <c r="C153" t="s">
        <v>4311</v>
      </c>
      <c r="D153" t="str">
        <f>IFERROR('All Plates'!K92,"Not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7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Inconsistent Expert</v>
      </c>
      <c r="O153" t="str">
        <f>VLOOKUP(A153,'All Plates'!A:K,7,0)</f>
        <v>low solubility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Plates'!A93</f>
        <v>P1_H08</v>
      </c>
      <c r="B154" s="5" t="str">
        <f>'All Plates'!J93</f>
        <v>0110705863</v>
      </c>
      <c r="C154" t="s">
        <v>4312</v>
      </c>
      <c r="D154" t="str">
        <f>IFERROR('All Plates'!K93,"Not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7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Consistent Expert</v>
      </c>
      <c r="O154" t="str">
        <f>VLOOKUP(A154,'All Plates'!A:K,7,0)</f>
        <v>medium purity*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Plates'!A97</f>
        <v>P1_H12</v>
      </c>
      <c r="B155" s="5" t="str">
        <f>'All Plates'!J97</f>
        <v>0110705223</v>
      </c>
      <c r="C155" t="s">
        <v>4316</v>
      </c>
      <c r="D155" t="str">
        <f>IFERROR('All Plates'!K97,"Not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7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Inconsistent Expert</v>
      </c>
      <c r="O155" t="str">
        <f>VLOOKUP(A155,'All Plates'!A:K,7,0)</f>
        <v>low solubility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Plates'!A98</f>
        <v>P2_A01</v>
      </c>
      <c r="B156" s="5" t="str">
        <f>'All Plates'!J98</f>
        <v>0110705855</v>
      </c>
      <c r="C156" t="s">
        <v>4317</v>
      </c>
      <c r="D156" t="str">
        <f>IFERROR('All Plates'!K98,"Not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7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very high purity*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Plates'!A99</f>
        <v>P2_A02</v>
      </c>
      <c r="B157" s="5" t="str">
        <f>'All Plates'!J99</f>
        <v>0110705854</v>
      </c>
      <c r="C157" t="s">
        <v>4318</v>
      </c>
      <c r="D157" t="str">
        <f>IFERROR('All Plates'!K99,"Not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7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high purity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Plates'!A100</f>
        <v>P2_A03</v>
      </c>
      <c r="B158" s="5" t="str">
        <f>'All Plates'!J100</f>
        <v>0110705853</v>
      </c>
      <c r="C158" t="s">
        <v>4319</v>
      </c>
      <c r="D158" t="str">
        <f>IFERROR('All Plates'!K100,"Not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7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very high purity*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Plates'!A101</f>
        <v>P2_A04</v>
      </c>
      <c r="B159" s="5" t="str">
        <f>'All Plates'!J101</f>
        <v>0110705852</v>
      </c>
      <c r="C159" t="s">
        <v>4320</v>
      </c>
      <c r="D159" t="str">
        <f>IFERROR('All Plates'!K101,"Not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7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Plates'!A102</f>
        <v>P2_A05</v>
      </c>
      <c r="B160" s="5" t="str">
        <f>'All Plates'!J102</f>
        <v>0110705851</v>
      </c>
      <c r="C160" t="s">
        <v>4321</v>
      </c>
      <c r="D160" t="str">
        <f>IFERROR('All Plates'!K102,"Not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7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Plates'!A104</f>
        <v>P2_A07</v>
      </c>
      <c r="B161" s="5" t="str">
        <f>'All Plates'!J104</f>
        <v>0110705849</v>
      </c>
      <c r="C161" t="s">
        <v>4323</v>
      </c>
      <c r="D161" t="str">
        <f>IFERROR('All Plates'!K104,"Not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7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Inconsistent Expert</v>
      </c>
      <c r="O161" t="str">
        <f>VLOOKUP(A161,'All Plates'!A:K,7,0)</f>
        <v>addtional signals or too few signals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Plates'!A105</f>
        <v>P2_A08</v>
      </c>
      <c r="B162" s="5" t="str">
        <f>'All Plates'!J105</f>
        <v>0110705848</v>
      </c>
      <c r="C162" t="s">
        <v>4324</v>
      </c>
      <c r="D162" t="str">
        <f>IFERROR('All Plates'!K105,"Not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7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Consistent Expert</v>
      </c>
      <c r="O162" t="str">
        <f>VLOOKUP(A162,'All Plates'!A:K,7,0)</f>
        <v>medium purity*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Plates'!A106</f>
        <v>P2_A09</v>
      </c>
      <c r="B163" s="5" t="str">
        <f>'All Plates'!J106</f>
        <v>0110705847</v>
      </c>
      <c r="C163" t="s">
        <v>4325</v>
      </c>
      <c r="D163" t="str">
        <f>IFERROR('All Plates'!K106,"Not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7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Inconsistent Expert</v>
      </c>
      <c r="O163" t="str">
        <f>VLOOKUP(A163,'All Plates'!A:K,7,0)</f>
        <v>addtional signals or too few signals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Plates'!A107</f>
        <v>P2_A10</v>
      </c>
      <c r="B164" s="5" t="str">
        <f>'All Plates'!J107</f>
        <v>0110705262</v>
      </c>
      <c r="C164" t="s">
        <v>4326</v>
      </c>
      <c r="D164" t="str">
        <f>IFERROR('All Plates'!K107,"Not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7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medium purity*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Plates'!A110</f>
        <v>P2_B01</v>
      </c>
      <c r="B165" s="5" t="str">
        <f>'All Plates'!J110</f>
        <v>0110705832</v>
      </c>
      <c r="C165" t="s">
        <v>4329</v>
      </c>
      <c r="D165" t="str">
        <f>IFERROR('All Plates'!K110,"Not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7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high purity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Plates'!A111</f>
        <v>P2_B02</v>
      </c>
      <c r="B166" s="5" t="str">
        <f>'All Plates'!J111</f>
        <v>0110705833</v>
      </c>
      <c r="C166" t="s">
        <v>4330</v>
      </c>
      <c r="D166" t="str">
        <f>IFERROR('All Plates'!K111,"Not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7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purity*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Plates'!A112</f>
        <v>P2_B03</v>
      </c>
      <c r="B167" s="5" t="str">
        <f>'All Plates'!J112</f>
        <v>0110705834</v>
      </c>
      <c r="C167" t="s">
        <v>4331</v>
      </c>
      <c r="D167" t="str">
        <f>IFERROR('All Plates'!K112,"Not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7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high purity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Plates'!A113</f>
        <v>P2_B04</v>
      </c>
      <c r="B168" s="5" t="str">
        <f>'All Plates'!J113</f>
        <v>0110705835</v>
      </c>
      <c r="C168" t="s">
        <v>4332</v>
      </c>
      <c r="D168" t="str">
        <f>IFERROR('All Plates'!K113,"Not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7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Plates'!A114</f>
        <v>P2_B05</v>
      </c>
      <c r="B169" s="5" t="str">
        <f>'All Plates'!J114</f>
        <v>0110705836</v>
      </c>
      <c r="C169" t="s">
        <v>4333</v>
      </c>
      <c r="D169" t="str">
        <f>IFERROR('All Plates'!K114,"Not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7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high purity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Plates'!A115</f>
        <v>P2_B06</v>
      </c>
      <c r="B170" s="5" t="str">
        <f>'All Plates'!J115</f>
        <v>0110705837</v>
      </c>
      <c r="C170" t="s">
        <v>4334</v>
      </c>
      <c r="D170" t="str">
        <f>IFERROR('All Plates'!K115,"Not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7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very high purity*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Plates'!A117</f>
        <v>P2_B08</v>
      </c>
      <c r="B171" s="5" t="str">
        <f>'All Plates'!J117</f>
        <v>0110705839</v>
      </c>
      <c r="C171" t="s">
        <v>4336</v>
      </c>
      <c r="D171" t="str">
        <f>IFERROR('All Plates'!K117,"Not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7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high purity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Plates'!A118</f>
        <v>P2_B09</v>
      </c>
      <c r="B172" s="5" t="str">
        <f>'All Plates'!J118</f>
        <v>0110705840</v>
      </c>
      <c r="C172" t="s">
        <v>4337</v>
      </c>
      <c r="D172" t="str">
        <f>IFERROR('All Plates'!K118,"Not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7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Plates'!A119</f>
        <v>P2_B10</v>
      </c>
      <c r="B173" s="5" t="str">
        <f>'All Plates'!J119</f>
        <v>0110705841</v>
      </c>
      <c r="C173" t="s">
        <v>4338</v>
      </c>
      <c r="D173" t="str">
        <f>IFERROR('All Plates'!K119,"Not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7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medium purity*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Plates'!A120</f>
        <v>P2_B11</v>
      </c>
      <c r="B174" s="5" t="str">
        <f>'All Plates'!J120</f>
        <v>0110705842</v>
      </c>
      <c r="C174" t="s">
        <v>4339</v>
      </c>
      <c r="D174" t="str">
        <f>IFERROR('All Plates'!K120,"Not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7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Plates'!A121</f>
        <v>P2_B12</v>
      </c>
      <c r="B175" s="5" t="str">
        <f>'All Plates'!J121</f>
        <v>0110705843</v>
      </c>
      <c r="C175" t="s">
        <v>4340</v>
      </c>
      <c r="D175" t="str">
        <f>IFERROR('All Plates'!K121,"Not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7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addtional signals or too few signals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Plates'!A122</f>
        <v>P2_C01</v>
      </c>
      <c r="B176" s="5" t="str">
        <f>'All Plates'!J122</f>
        <v>0110705831</v>
      </c>
      <c r="C176" t="s">
        <v>4341</v>
      </c>
      <c r="D176" t="str">
        <f>IFERROR('All Plates'!K122,"Not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7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Plates'!A123</f>
        <v>P2_C02</v>
      </c>
      <c r="B177" s="5" t="str">
        <f>'All Plates'!J123</f>
        <v>0110705830</v>
      </c>
      <c r="C177" t="s">
        <v>4342</v>
      </c>
      <c r="D177" t="str">
        <f>IFERROR('All Plates'!K123,"Not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7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addtional signals or too few signals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Plates'!A124</f>
        <v>P2_C03</v>
      </c>
      <c r="B178" s="5" t="str">
        <f>'All Plates'!J124</f>
        <v>0110705829</v>
      </c>
      <c r="C178" t="s">
        <v>4343</v>
      </c>
      <c r="D178" t="str">
        <f>IFERROR('All Plates'!K124,"Not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7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medium purity*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Plates'!A125</f>
        <v>P2_C04</v>
      </c>
      <c r="B179" s="5" t="str">
        <f>'All Plates'!J125</f>
        <v>0110705828</v>
      </c>
      <c r="C179" t="s">
        <v>4344</v>
      </c>
      <c r="D179" t="str">
        <f>IFERROR('All Plates'!K125,"Not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7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Plates'!A126</f>
        <v>P2_C05</v>
      </c>
      <c r="B180" s="5" t="str">
        <f>'All Plates'!J126</f>
        <v>0110705827</v>
      </c>
      <c r="C180" t="s">
        <v>4345</v>
      </c>
      <c r="D180" t="str">
        <f>IFERROR('All Plates'!K126,"Not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7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Inconsistent Expert</v>
      </c>
      <c r="O180" t="str">
        <f>VLOOKUP(A180,'All Plates'!A:K,7,0)</f>
        <v>addtional signals or too few signals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Plates'!A127</f>
        <v>P2_C06</v>
      </c>
      <c r="B181" s="5" t="str">
        <f>'All Plates'!J127</f>
        <v>0110705826</v>
      </c>
      <c r="C181" t="s">
        <v>4346</v>
      </c>
      <c r="D181" t="str">
        <f>IFERROR('All Plates'!K127,"Not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7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high purity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Plates'!A128</f>
        <v>P2_C07</v>
      </c>
      <c r="B182" s="5" t="str">
        <f>'All Plates'!J128</f>
        <v>0110705825</v>
      </c>
      <c r="C182" t="s">
        <v>4347</v>
      </c>
      <c r="D182" t="str">
        <f>IFERROR('All Plates'!K128,"Not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7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Plates'!A129</f>
        <v>P2_C08</v>
      </c>
      <c r="B183" s="5" t="str">
        <f>'All Plates'!J129</f>
        <v>0110705824</v>
      </c>
      <c r="C183" t="s">
        <v>4348</v>
      </c>
      <c r="D183" t="str">
        <f>IFERROR('All Plates'!K129,"Not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7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Inconsistent Expert</v>
      </c>
      <c r="O183" t="str">
        <f>VLOOKUP(A183,'All Plates'!A:K,7,0)</f>
        <v>low solubility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Plates'!A130</f>
        <v>P2_C09</v>
      </c>
      <c r="B184" s="5" t="str">
        <f>'All Plates'!J130</f>
        <v>0110705823</v>
      </c>
      <c r="C184" t="s">
        <v>4349</v>
      </c>
      <c r="D184" t="str">
        <f>IFERROR('All Plates'!K130,"Not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7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medium purity*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Plates'!A131</f>
        <v>P2_C10</v>
      </c>
      <c r="B185" s="5" t="str">
        <f>'All Plates'!J131</f>
        <v>0110705822</v>
      </c>
      <c r="C185" t="s">
        <v>4350</v>
      </c>
      <c r="D185" t="str">
        <f>IFERROR('All Plates'!K131,"Not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7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Plates'!A133</f>
        <v>P2_C12</v>
      </c>
      <c r="B186" s="5" t="str">
        <f>'All Plates'!J133</f>
        <v>0110705820</v>
      </c>
      <c r="C186" t="s">
        <v>4352</v>
      </c>
      <c r="D186" t="str">
        <f>IFERROR('All Plates'!K133,"Not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7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Inconsistent Expert</v>
      </c>
      <c r="O186" t="str">
        <f>VLOOKUP(A186,'All Plates'!A:K,7,0)</f>
        <v>low solubility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Plates'!A134</f>
        <v>P2_D01</v>
      </c>
      <c r="B187" s="5" t="str">
        <f>'All Plates'!J134</f>
        <v>0110705808</v>
      </c>
      <c r="C187" t="s">
        <v>4353</v>
      </c>
      <c r="D187" t="str">
        <f>IFERROR('All Plates'!K134,"Not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7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very high purity*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Plates'!A135</f>
        <v>P2_D02</v>
      </c>
      <c r="B188" s="5" t="str">
        <f>'All Plates'!J135</f>
        <v>0110705809</v>
      </c>
      <c r="C188" t="s">
        <v>4354</v>
      </c>
      <c r="D188" t="str">
        <f>IFERROR('All Plates'!K135,"Not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7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Plates'!A136</f>
        <v>P2_D03</v>
      </c>
      <c r="B189" s="5" t="str">
        <f>'All Plates'!J136</f>
        <v>0110705810</v>
      </c>
      <c r="C189" t="s">
        <v>4355</v>
      </c>
      <c r="D189" t="str">
        <f>IFERROR('All Plates'!K136,"Not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7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Plates'!A137</f>
        <v>P2_D04</v>
      </c>
      <c r="B190" s="5" t="str">
        <f>'All Plates'!J137</f>
        <v>0110705811</v>
      </c>
      <c r="C190" t="s">
        <v>4356</v>
      </c>
      <c r="D190" t="str">
        <f>IFERROR('All Plates'!K137,"Not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7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high purity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Plates'!A138</f>
        <v>P2_D05</v>
      </c>
      <c r="B191" s="5" t="str">
        <f>'All Plates'!J138</f>
        <v>0110705812</v>
      </c>
      <c r="C191" t="s">
        <v>4357</v>
      </c>
      <c r="D191" t="str">
        <f>IFERROR('All Plates'!K138,"Not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7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purity*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Plates'!A139</f>
        <v>P2_D06</v>
      </c>
      <c r="B192" s="5" t="str">
        <f>'All Plates'!J139</f>
        <v>0110705813</v>
      </c>
      <c r="C192" t="s">
        <v>4358</v>
      </c>
      <c r="D192" t="str">
        <f>IFERROR('All Plates'!K139,"Not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7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high purity*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Plates'!A140</f>
        <v>P2_D07</v>
      </c>
      <c r="B193" s="5" t="str">
        <f>'All Plates'!J140</f>
        <v>0110705814</v>
      </c>
      <c r="C193" t="s">
        <v>4359</v>
      </c>
      <c r="D193" t="str">
        <f>IFERROR('All Plates'!K140,"Not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7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high purity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Plates'!A141</f>
        <v>P2_D08</v>
      </c>
      <c r="B194" s="5" t="str">
        <f>'All Plates'!J141</f>
        <v>0110705815</v>
      </c>
      <c r="C194" t="s">
        <v>4360</v>
      </c>
      <c r="D194" t="str">
        <f>IFERROR('All Plates'!K141,"Not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7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Inconsistent Expert</v>
      </c>
      <c r="O194" t="str">
        <f>VLOOKUP(A194,'All Plates'!A:K,7,0)</f>
        <v>low solubility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Plates'!A142</f>
        <v>P2_D09</v>
      </c>
      <c r="B195" s="5" t="str">
        <f>'All Plates'!J142</f>
        <v>0110705239</v>
      </c>
      <c r="C195" t="s">
        <v>4361</v>
      </c>
      <c r="D195" t="str">
        <f>IFERROR('All Plates'!K142,"Not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7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Plates'!A143</f>
        <v>P2_D10</v>
      </c>
      <c r="B196" s="5" t="str">
        <f>'All Plates'!J143</f>
        <v>0110705817</v>
      </c>
      <c r="C196" t="s">
        <v>4362</v>
      </c>
      <c r="D196" t="str">
        <f>IFERROR('All Plates'!K143,"Not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7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Inconsistent Expert</v>
      </c>
      <c r="O196" t="str">
        <f>VLOOKUP(A196,'All Plates'!A:K,7,0)</f>
        <v>addtional signals or too few signals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Plates'!A144</f>
        <v>P2_D11</v>
      </c>
      <c r="B197" s="5" t="str">
        <f>'All Plates'!J144</f>
        <v>0110705818</v>
      </c>
      <c r="C197" t="s">
        <v>4363</v>
      </c>
      <c r="D197" t="str">
        <f>IFERROR('All Plates'!K144,"Not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7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Plates'!A145</f>
        <v>P2_D12</v>
      </c>
      <c r="B198" s="5" t="str">
        <f>'All Plates'!J145</f>
        <v>0110705245</v>
      </c>
      <c r="C198" t="s">
        <v>4364</v>
      </c>
      <c r="D198" t="str">
        <f>IFERROR('All Plates'!K145,"Not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7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medium purity*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Plates'!A147</f>
        <v>P2_E02</v>
      </c>
      <c r="B199" s="5" t="str">
        <f>'All Plates'!J147</f>
        <v>0110705806</v>
      </c>
      <c r="C199" t="s">
        <v>4366</v>
      </c>
      <c r="D199" t="str">
        <f>IFERROR('All Plates'!K147,"Not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7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Inconsistent Expert</v>
      </c>
      <c r="O199" t="str">
        <f>VLOOKUP(A199,'All Plates'!A:K,7,0)</f>
        <v>low solubility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Plates'!A148</f>
        <v>P2_E03</v>
      </c>
      <c r="B200" s="5" t="str">
        <f>'All Plates'!J148</f>
        <v>0110705805</v>
      </c>
      <c r="C200" t="s">
        <v>4367</v>
      </c>
      <c r="D200" t="str">
        <f>IFERROR('All Plates'!K148,"Not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7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high purity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Plates'!A149</f>
        <v>P2_E04</v>
      </c>
      <c r="B201" s="5" t="str">
        <f>'All Plates'!J149</f>
        <v>0110705804</v>
      </c>
      <c r="C201" t="s">
        <v>4368</v>
      </c>
      <c r="D201" t="str">
        <f>IFERROR('All Plates'!K149,"Not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7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high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Plates'!A150</f>
        <v>P2_E05</v>
      </c>
      <c r="B202" s="5" t="str">
        <f>'All Plates'!J150</f>
        <v>0110705803</v>
      </c>
      <c r="C202" t="s">
        <v>4369</v>
      </c>
      <c r="D202" t="str">
        <f>IFERROR('All Plates'!K150,"Not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7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high purity*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Plates'!A151</f>
        <v>P2_E06</v>
      </c>
      <c r="B203" s="5" t="str">
        <f>'All Plates'!J151</f>
        <v>0110705802</v>
      </c>
      <c r="C203" t="s">
        <v>4370</v>
      </c>
      <c r="D203" t="str">
        <f>IFERROR('All Plates'!K151,"Not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7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medium purity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Plates'!A152</f>
        <v>P2_E07</v>
      </c>
      <c r="B204" s="5" t="str">
        <f>'All Plates'!J152</f>
        <v>0110705801</v>
      </c>
      <c r="C204" t="s">
        <v>4371</v>
      </c>
      <c r="D204" t="str">
        <f>IFERROR('All Plates'!K152,"Not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7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Inconsistent Expert</v>
      </c>
      <c r="O204" t="str">
        <f>VLOOKUP(A204,'All Plates'!A:K,7,0)</f>
        <v>low solubility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Plates'!A153</f>
        <v>P2_E08</v>
      </c>
      <c r="B205" s="5" t="str">
        <f>'All Plates'!J153</f>
        <v>0110705800</v>
      </c>
      <c r="C205" t="s">
        <v>4372</v>
      </c>
      <c r="D205" t="str">
        <f>IFERROR('All Plates'!K153,"Not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7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high purity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Plates'!A154</f>
        <v>P2_E09</v>
      </c>
      <c r="B206" s="5" t="str">
        <f>'All Plates'!J154</f>
        <v>0110705799</v>
      </c>
      <c r="C206" t="s">
        <v>4373</v>
      </c>
      <c r="D206" t="str">
        <f>IFERROR('All Plates'!K154,"Not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7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high purity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Plates'!A155</f>
        <v>P2_E10</v>
      </c>
      <c r="B207" s="5" t="str">
        <f>'All Plates'!J155</f>
        <v>0110705798</v>
      </c>
      <c r="C207" t="s">
        <v>4374</v>
      </c>
      <c r="D207" t="str">
        <f>IFERROR('All Plates'!K155,"Not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7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high purity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Plates'!A156</f>
        <v>P2_E11</v>
      </c>
      <c r="B208" s="5" t="str">
        <f>'All Plates'!J156</f>
        <v>0110705797</v>
      </c>
      <c r="C208" t="s">
        <v>4375</v>
      </c>
      <c r="D208" t="str">
        <f>IFERROR('All Plates'!K156,"Not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7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medium purity*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Plates'!A158</f>
        <v>P2_F01</v>
      </c>
      <c r="B209" s="5" t="str">
        <f>'All Plates'!J158</f>
        <v>0110705784</v>
      </c>
      <c r="C209" t="s">
        <v>4377</v>
      </c>
      <c r="D209" t="str">
        <f>IFERROR('All Plates'!K158,"Not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7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medium purity*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Plates'!A159</f>
        <v>P2_F02</v>
      </c>
      <c r="B210" s="5" t="str">
        <f>'All Plates'!J159</f>
        <v>0110705785</v>
      </c>
      <c r="C210" t="s">
        <v>4378</v>
      </c>
      <c r="D210" t="str">
        <f>IFERROR('All Plates'!K159,"Not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7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high purity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Plates'!A160</f>
        <v>P2_F03</v>
      </c>
      <c r="B211" s="5" t="str">
        <f>'All Plates'!J160</f>
        <v>0110705786</v>
      </c>
      <c r="C211" t="s">
        <v>4379</v>
      </c>
      <c r="D211" t="str">
        <f>IFERROR('All Plates'!K160,"Not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7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high purity*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Plates'!A161</f>
        <v>P2_F04</v>
      </c>
      <c r="B212" s="5" t="str">
        <f>'All Plates'!J161</f>
        <v>0110705787</v>
      </c>
      <c r="C212" t="s">
        <v>4380</v>
      </c>
      <c r="D212" t="str">
        <f>IFERROR('All Plates'!K161,"Not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7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high purity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Plates'!A162</f>
        <v>P2_F05</v>
      </c>
      <c r="B213" s="5" t="str">
        <f>'All Plates'!J162</f>
        <v>0110705788</v>
      </c>
      <c r="C213" t="s">
        <v>4381</v>
      </c>
      <c r="D213" t="str">
        <f>IFERROR('All Plates'!K162,"Not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7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Inconsistent Expert</v>
      </c>
      <c r="O213" t="str">
        <f>VLOOKUP(A213,'All Plates'!A:K,7,0)</f>
        <v>low solubility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Plates'!A163</f>
        <v>P2_F06</v>
      </c>
      <c r="B214" s="5" t="str">
        <f>'All Plates'!J163</f>
        <v>0110705789</v>
      </c>
      <c r="C214" t="s">
        <v>4382</v>
      </c>
      <c r="D214" t="str">
        <f>IFERROR('All Plates'!K163,"Not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7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Plates'!A164</f>
        <v>P2_F07</v>
      </c>
      <c r="B215" s="5" t="str">
        <f>'All Plates'!J164</f>
        <v>0110705790</v>
      </c>
      <c r="C215" t="s">
        <v>4383</v>
      </c>
      <c r="D215" t="str">
        <f>IFERROR('All Plates'!K164,"Not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7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medium purity*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Plates'!A165</f>
        <v>P2_F08</v>
      </c>
      <c r="B216" s="5" t="str">
        <f>'All Plates'!J165</f>
        <v>0110705791</v>
      </c>
      <c r="C216" t="s">
        <v>4384</v>
      </c>
      <c r="D216" t="str">
        <f>IFERROR('All Plates'!K165,"Not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7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high purity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Plates'!A166</f>
        <v>P2_F09</v>
      </c>
      <c r="B217" s="5" t="str">
        <f>'All Plates'!J166</f>
        <v>0110705792</v>
      </c>
      <c r="C217" t="s">
        <v>4385</v>
      </c>
      <c r="D217" t="str">
        <f>IFERROR('All Plates'!K166,"Not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7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medium purity*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Plates'!A167</f>
        <v>P2_F10</v>
      </c>
      <c r="B218" s="5" t="str">
        <f>'All Plates'!J167</f>
        <v>0110705793</v>
      </c>
      <c r="C218" t="s">
        <v>4386</v>
      </c>
      <c r="D218" t="str">
        <f>IFERROR('All Plates'!K167,"Not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7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very high purity*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Plates'!A169</f>
        <v>P2_F12</v>
      </c>
      <c r="B219" s="5" t="str">
        <f>'All Plates'!J169</f>
        <v>0110705795</v>
      </c>
      <c r="C219" t="s">
        <v>4388</v>
      </c>
      <c r="D219" t="str">
        <f>IFERROR('All Plates'!K169,"Not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7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high purity*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Plates'!A170</f>
        <v>P2_G01</v>
      </c>
      <c r="B220" s="5" t="str">
        <f>'All Plates'!J170</f>
        <v>0110705783</v>
      </c>
      <c r="C220" t="s">
        <v>4389</v>
      </c>
      <c r="D220" t="str">
        <f>IFERROR('All Plates'!K170,"Not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7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addtional signals or too few signals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Plates'!A171</f>
        <v>P2_G02</v>
      </c>
      <c r="B221" s="5" t="str">
        <f>'All Plates'!J171</f>
        <v>0110705782</v>
      </c>
      <c r="C221" t="s">
        <v>4390</v>
      </c>
      <c r="D221" t="str">
        <f>IFERROR('All Plates'!K171,"Not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7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high purity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Plates'!A172</f>
        <v>P2_G03</v>
      </c>
      <c r="B222" s="5" t="str">
        <f>'All Plates'!J172</f>
        <v>0110705781</v>
      </c>
      <c r="C222" t="s">
        <v>4391</v>
      </c>
      <c r="D222" t="str">
        <f>IFERROR('All Plates'!K172,"Not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7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Plates'!A174</f>
        <v>P2_G05</v>
      </c>
      <c r="B223" s="5" t="str">
        <f>'All Plates'!J174</f>
        <v>0110705779</v>
      </c>
      <c r="C223" t="s">
        <v>4393</v>
      </c>
      <c r="D223" t="str">
        <f>IFERROR('All Plates'!K174,"Not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7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addtional signals or too few signals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Plates'!A175</f>
        <v>P2_G06</v>
      </c>
      <c r="B224" s="5" t="str">
        <f>'All Plates'!J175</f>
        <v>0110705778</v>
      </c>
      <c r="C224" t="s">
        <v>4394</v>
      </c>
      <c r="D224" t="str">
        <f>IFERROR('All Plates'!K175,"Not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7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high purity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Plates'!A176</f>
        <v>P2_G07</v>
      </c>
      <c r="B225" s="5" t="str">
        <f>'All Plates'!J176</f>
        <v>0110705777</v>
      </c>
      <c r="C225" t="s">
        <v>4395</v>
      </c>
      <c r="D225" t="str">
        <f>IFERROR('All Plates'!K176,"Not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7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high purity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Plates'!A178</f>
        <v>P2_G09</v>
      </c>
      <c r="B226" s="5" t="str">
        <f>'All Plates'!J178</f>
        <v>0110705775</v>
      </c>
      <c r="C226" t="s">
        <v>4397</v>
      </c>
      <c r="D226" t="str">
        <f>IFERROR('All Plates'!K178,"Not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7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high purity*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Plates'!A179</f>
        <v>P2_G10</v>
      </c>
      <c r="B227" s="5" t="str">
        <f>'All Plates'!J179</f>
        <v>0110705774</v>
      </c>
      <c r="C227" t="s">
        <v>4398</v>
      </c>
      <c r="D227" t="str">
        <f>IFERROR('All Plates'!K179,"Not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7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Inconsistent Expert</v>
      </c>
      <c r="O227" t="str">
        <f>VLOOKUP(A227,'All Plates'!A:K,7,0)</f>
        <v>low solubility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Plates'!A180</f>
        <v>P2_G11</v>
      </c>
      <c r="B228" s="5" t="str">
        <f>'All Plates'!J180</f>
        <v>0110705773</v>
      </c>
      <c r="C228" t="s">
        <v>4399</v>
      </c>
      <c r="D228" t="str">
        <f>IFERROR('All Plates'!K180,"Not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7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high purity*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Plates'!A182</f>
        <v>P2_H01</v>
      </c>
      <c r="B229" s="5" t="str">
        <f>'All Plates'!J182</f>
        <v>0110705760</v>
      </c>
      <c r="C229" t="s">
        <v>4401</v>
      </c>
      <c r="D229" t="str">
        <f>IFERROR('All Plates'!K182,"Not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7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high purity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Plates'!A183</f>
        <v>P2_H02</v>
      </c>
      <c r="B230" s="5" t="str">
        <f>'All Plates'!J183</f>
        <v>0110705761</v>
      </c>
      <c r="C230" t="s">
        <v>4402</v>
      </c>
      <c r="D230" t="str">
        <f>IFERROR('All Plates'!K183,"Not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7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medium purity*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Plates'!A184</f>
        <v>P2_H03</v>
      </c>
      <c r="B231" s="5" t="str">
        <f>'All Plates'!J184</f>
        <v>0110705762</v>
      </c>
      <c r="C231" t="s">
        <v>4403</v>
      </c>
      <c r="D231" t="str">
        <f>IFERROR('All Plates'!K184,"Not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7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high purity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Plates'!A185</f>
        <v>P2_H04</v>
      </c>
      <c r="B232" s="5" t="str">
        <f>'All Plates'!J185</f>
        <v>0110705763</v>
      </c>
      <c r="C232" t="s">
        <v>4404</v>
      </c>
      <c r="D232" t="str">
        <f>IFERROR('All Plates'!K185,"Not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7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medium purity*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Plates'!A186</f>
        <v>P2_H05</v>
      </c>
      <c r="B233" s="5" t="str">
        <f>'All Plates'!J186</f>
        <v>0110705764</v>
      </c>
      <c r="C233" t="s">
        <v>4405</v>
      </c>
      <c r="D233" t="str">
        <f>IFERROR('All Plates'!K186,"Not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7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Plates'!A187</f>
        <v>P2_H06</v>
      </c>
      <c r="B234" s="5" t="str">
        <f>'All Plates'!J187</f>
        <v>0110705765</v>
      </c>
      <c r="C234" t="s">
        <v>4406</v>
      </c>
      <c r="D234" t="str">
        <f>IFERROR('All Plates'!K187,"Not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7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Consistent Expert</v>
      </c>
      <c r="O234" t="str">
        <f>VLOOKUP(A234,'All Plates'!A:K,7,0)</f>
        <v>high purity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Plates'!A188</f>
        <v>P2_H07</v>
      </c>
      <c r="B235" s="5" t="str">
        <f>'All Plates'!J188</f>
        <v>0110705243</v>
      </c>
      <c r="C235" t="s">
        <v>4407</v>
      </c>
      <c r="D235" t="str">
        <f>IFERROR('All Plates'!K188,"Not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7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high purity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Plates'!A189</f>
        <v>P2_H08</v>
      </c>
      <c r="B236" s="5" t="str">
        <f>'All Plates'!J189</f>
        <v>0110705767</v>
      </c>
      <c r="C236" t="s">
        <v>4408</v>
      </c>
      <c r="D236" t="str">
        <f>IFERROR('All Plates'!K189,"Not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7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medium purity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Plates'!A190</f>
        <v>P2_H09</v>
      </c>
      <c r="B237" s="5" t="str">
        <f>'All Plates'!J190</f>
        <v>0110705768</v>
      </c>
      <c r="C237" t="s">
        <v>4409</v>
      </c>
      <c r="D237" t="str">
        <f>IFERROR('All Plates'!K190,"Not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7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medium purity*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Plates'!A191</f>
        <v>P2_H10</v>
      </c>
      <c r="B238" s="5" t="str">
        <f>'All Plates'!J191</f>
        <v>0110705221</v>
      </c>
      <c r="C238" t="s">
        <v>4410</v>
      </c>
      <c r="D238" t="str">
        <f>IFERROR('All Plates'!K191,"Not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7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addtional signals or too few signals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Plates'!A192</f>
        <v>P2_H11</v>
      </c>
      <c r="B239" s="5" t="str">
        <f>'All Plates'!J192</f>
        <v>0110705770</v>
      </c>
      <c r="C239" t="s">
        <v>4411</v>
      </c>
      <c r="D239" t="str">
        <f>IFERROR('All Plates'!K192,"Not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7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purity*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Plates'!A193</f>
        <v>P2_H12</v>
      </c>
      <c r="B240" s="5" t="str">
        <f>'All Plates'!J193</f>
        <v>0110705771</v>
      </c>
      <c r="C240" t="s">
        <v>4412</v>
      </c>
      <c r="D240" t="str">
        <f>IFERROR('All Plates'!K193,"Not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7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medium purity*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Plates'!A194</f>
        <v>P3_A01</v>
      </c>
      <c r="B241" s="5" t="str">
        <f>'All Plates'!J194</f>
        <v>0110706047</v>
      </c>
      <c r="C241" t="s">
        <v>4413</v>
      </c>
      <c r="D241" t="str">
        <f>IFERROR('All Plates'!K194,"Not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7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very high purity*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Plates'!A195</f>
        <v>P3_A02</v>
      </c>
      <c r="B242" s="5" t="str">
        <f>'All Plates'!J195</f>
        <v>0110706046</v>
      </c>
      <c r="C242" t="s">
        <v>4414</v>
      </c>
      <c r="D242" t="str">
        <f>IFERROR('All Plates'!K195,"Not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7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Plates'!A196</f>
        <v>P3_A03</v>
      </c>
      <c r="B243" s="5" t="str">
        <f>'All Plates'!J196</f>
        <v>0110706045</v>
      </c>
      <c r="C243" t="s">
        <v>4415</v>
      </c>
      <c r="D243" t="str">
        <f>IFERROR('All Plates'!K196,"Not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7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Plates'!A197</f>
        <v>P3_A04</v>
      </c>
      <c r="B244" s="5" t="str">
        <f>'All Plates'!J197</f>
        <v>0110706044</v>
      </c>
      <c r="C244" t="s">
        <v>4416</v>
      </c>
      <c r="D244" t="str">
        <f>IFERROR('All Plates'!K197,"Not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7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very high purity*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Plates'!A198</f>
        <v>P3_A05</v>
      </c>
      <c r="B245" s="5" t="str">
        <f>'All Plates'!J198</f>
        <v>0110706043</v>
      </c>
      <c r="C245" t="s">
        <v>4417</v>
      </c>
      <c r="D245" t="str">
        <f>IFERROR('All Plates'!K198,"Not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7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addtional signals or too few signals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Plates'!A199</f>
        <v>P3_A06</v>
      </c>
      <c r="B246" s="5" t="str">
        <f>'All Plates'!J199</f>
        <v>0110706042</v>
      </c>
      <c r="C246" t="s">
        <v>4418</v>
      </c>
      <c r="D246" t="str">
        <f>IFERROR('All Plates'!K199,"Not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7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medium purity*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Plates'!A200</f>
        <v>P3_A07</v>
      </c>
      <c r="B247" s="5" t="str">
        <f>'All Plates'!J200</f>
        <v>0110706041</v>
      </c>
      <c r="C247" t="s">
        <v>4419</v>
      </c>
      <c r="D247" t="str">
        <f>IFERROR('All Plates'!K200,"Not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7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very high purity*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Plates'!A201</f>
        <v>P3_A08</v>
      </c>
      <c r="B248" s="5" t="str">
        <f>'All Plates'!J201</f>
        <v>0110706040</v>
      </c>
      <c r="C248" t="s">
        <v>4420</v>
      </c>
      <c r="D248" t="str">
        <f>IFERROR('All Plates'!K201,"Not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7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Inconsistent Expert</v>
      </c>
      <c r="O248" t="str">
        <f>VLOOKUP(A248,'All Plates'!A:K,7,0)</f>
        <v>addtional signals or too few signals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Plates'!A202</f>
        <v>P3_A09</v>
      </c>
      <c r="B249" s="5" t="str">
        <f>'All Plates'!J202</f>
        <v>0110706039</v>
      </c>
      <c r="C249" t="s">
        <v>4421</v>
      </c>
      <c r="D249" t="str">
        <f>IFERROR('All Plates'!K202,"Not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7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very high purity*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Plates'!A203</f>
        <v>P3_A10</v>
      </c>
      <c r="B250" s="5" t="str">
        <f>'All Plates'!J203</f>
        <v>0110706038</v>
      </c>
      <c r="C250" t="s">
        <v>4422</v>
      </c>
      <c r="D250" t="str">
        <f>IFERROR('All Plates'!K203,"Not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7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medium purity*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Plates'!A205</f>
        <v>P3_A12</v>
      </c>
      <c r="B251" s="5" t="str">
        <f>'All Plates'!J205</f>
        <v>0110706036</v>
      </c>
      <c r="C251" t="s">
        <v>4424</v>
      </c>
      <c r="D251" t="str">
        <f>IFERROR('All Plates'!K205,"Not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7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Plates'!A206</f>
        <v>P3_B01</v>
      </c>
      <c r="B252" s="5" t="str">
        <f>'All Plates'!J206</f>
        <v>0110706024</v>
      </c>
      <c r="C252" t="s">
        <v>4425</v>
      </c>
      <c r="D252" t="str">
        <f>IFERROR('All Plates'!K206,"Not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7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addtional signals or too few signals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Plates'!A207</f>
        <v>P3_B02</v>
      </c>
      <c r="B253" s="5" t="str">
        <f>'All Plates'!J207</f>
        <v>0110706025</v>
      </c>
      <c r="C253" t="s">
        <v>4426</v>
      </c>
      <c r="D253" t="str">
        <f>IFERROR('All Plates'!K207,"Not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7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Plates'!A208</f>
        <v>P3_B03</v>
      </c>
      <c r="B254" s="5" t="str">
        <f>'All Plates'!J208</f>
        <v>0110706026</v>
      </c>
      <c r="C254" t="s">
        <v>4427</v>
      </c>
      <c r="D254" t="str">
        <f>IFERROR('All Plates'!K208,"Not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7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Inconsistent Expert</v>
      </c>
      <c r="O254" t="str">
        <f>VLOOKUP(A254,'All Plates'!A:K,7,0)</f>
        <v>addtional signals or too few signals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Plates'!A209</f>
        <v>P3_B04</v>
      </c>
      <c r="B255" s="5" t="str">
        <f>'All Plates'!J209</f>
        <v>0110706027</v>
      </c>
      <c r="C255" t="s">
        <v>4428</v>
      </c>
      <c r="D255" t="str">
        <f>IFERROR('All Plates'!K209,"Not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7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Plates'!A210</f>
        <v>P3_B05</v>
      </c>
      <c r="B256" s="5" t="str">
        <f>'All Plates'!J210</f>
        <v>0110706028</v>
      </c>
      <c r="C256" t="s">
        <v>4429</v>
      </c>
      <c r="D256" t="str">
        <f>IFERROR('All Plates'!K210,"Not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7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medium purity*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Plates'!A211</f>
        <v>P3_B06</v>
      </c>
      <c r="B257" s="5" t="str">
        <f>'All Plates'!J211</f>
        <v>0110706029</v>
      </c>
      <c r="C257" t="s">
        <v>4430</v>
      </c>
      <c r="D257" t="str">
        <f>IFERROR('All Plates'!K211,"Not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7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Inconsistent Expert</v>
      </c>
      <c r="O257" t="str">
        <f>VLOOKUP(A257,'All Plates'!A:K,7,0)</f>
        <v>addtional signals or too few signals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Plates'!A212</f>
        <v>P3_B07</v>
      </c>
      <c r="B258" s="5" t="str">
        <f>'All Plates'!J212</f>
        <v>0110705195</v>
      </c>
      <c r="C258" t="s">
        <v>4431</v>
      </c>
      <c r="D258" t="str">
        <f>IFERROR('All Plates'!K212,"Not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7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Plates'!A213</f>
        <v>P3_B08</v>
      </c>
      <c r="B259" s="5" t="str">
        <f>'All Plates'!J213</f>
        <v>0110706031</v>
      </c>
      <c r="C259" t="s">
        <v>4432</v>
      </c>
      <c r="D259" t="str">
        <f>IFERROR('All Plates'!K213,"Not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7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purity*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Plates'!A214</f>
        <v>P3_B09</v>
      </c>
      <c r="B260" s="5" t="str">
        <f>'All Plates'!J214</f>
        <v>0110706032</v>
      </c>
      <c r="C260" t="s">
        <v>4433</v>
      </c>
      <c r="D260" t="str">
        <f>IFERROR('All Plates'!K214,"Not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7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Plates'!A215</f>
        <v>P3_B10</v>
      </c>
      <c r="B261" s="5" t="str">
        <f>'All Plates'!J215</f>
        <v>0110706033</v>
      </c>
      <c r="C261" t="s">
        <v>4434</v>
      </c>
      <c r="D261" t="str">
        <f>IFERROR('All Plates'!K215,"Not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7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Plates'!A216</f>
        <v>P3_B11</v>
      </c>
      <c r="B262" s="5" t="str">
        <f>'All Plates'!J216</f>
        <v>0110706034</v>
      </c>
      <c r="C262" t="s">
        <v>4435</v>
      </c>
      <c r="D262" t="str">
        <f>IFERROR('All Plates'!K216,"Not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7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Inconsistent Expert</v>
      </c>
      <c r="O262" t="str">
        <f>VLOOKUP(A262,'All Plates'!A:K,7,0)</f>
        <v>addtional signals or too few signals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Plates'!A217</f>
        <v>P3_B12</v>
      </c>
      <c r="B263" s="5" t="str">
        <f>'All Plates'!J217</f>
        <v>0110706035</v>
      </c>
      <c r="C263" t="s">
        <v>4436</v>
      </c>
      <c r="D263" t="str">
        <f>IFERROR('All Plates'!K217,"Not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7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Plates'!A218</f>
        <v>P3_C01</v>
      </c>
      <c r="B264" s="5" t="str">
        <f>'All Plates'!J218</f>
        <v>0110706023</v>
      </c>
      <c r="C264" t="s">
        <v>4437</v>
      </c>
      <c r="D264" t="str">
        <f>IFERROR('All Plates'!K218,"Not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7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Plates'!A219</f>
        <v>P3_C02</v>
      </c>
      <c r="B265" s="5" t="str">
        <f>'All Plates'!J219</f>
        <v>0110706022</v>
      </c>
      <c r="C265" t="s">
        <v>4438</v>
      </c>
      <c r="D265" t="str">
        <f>IFERROR('All Plates'!K219,"Not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7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Inconsistent Expert</v>
      </c>
      <c r="O265" t="str">
        <f>VLOOKUP(A265,'All Plates'!A:K,7,0)</f>
        <v>addtional signals or too few signals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Plates'!A220</f>
        <v>P3_C03</v>
      </c>
      <c r="B266" s="5" t="str">
        <f>'All Plates'!J220</f>
        <v>0110706021</v>
      </c>
      <c r="C266" t="s">
        <v>4439</v>
      </c>
      <c r="D266" t="str">
        <f>IFERROR('All Plates'!K220,"Not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7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addtional signals or too few signals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Plates'!A221</f>
        <v>P3_C04</v>
      </c>
      <c r="B267" s="5" t="str">
        <f>'All Plates'!J221</f>
        <v>0110706020</v>
      </c>
      <c r="C267" t="s">
        <v>4440</v>
      </c>
      <c r="D267" t="str">
        <f>IFERROR('All Plates'!K221,"Not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7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Inconsistent Expert</v>
      </c>
      <c r="O267" t="str">
        <f>VLOOKUP(A267,'All Plates'!A:K,7,0)</f>
        <v>low solubility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Plates'!A222</f>
        <v>P3_C05</v>
      </c>
      <c r="B268" s="5" t="str">
        <f>'All Plates'!J222</f>
        <v>0110706019</v>
      </c>
      <c r="C268" t="s">
        <v>4441</v>
      </c>
      <c r="D268" t="str">
        <f>IFERROR('All Plates'!K222,"Not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7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Plates'!A224</f>
        <v>P3_C07</v>
      </c>
      <c r="B269" s="5" t="str">
        <f>'All Plates'!J224</f>
        <v>0110706017</v>
      </c>
      <c r="C269" t="s">
        <v>4443</v>
      </c>
      <c r="D269" t="str">
        <f>IFERROR('All Plates'!K224,"Not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7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medium purity*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Plates'!A227</f>
        <v>P3_C10</v>
      </c>
      <c r="B270" s="5" t="str">
        <f>'All Plates'!J227</f>
        <v>0110706014</v>
      </c>
      <c r="C270" t="s">
        <v>4446</v>
      </c>
      <c r="D270" t="str">
        <f>IFERROR('All Plates'!K227,"Not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7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purity*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Plates'!A228</f>
        <v>P3_C11</v>
      </c>
      <c r="B271" s="5" t="str">
        <f>'All Plates'!J228</f>
        <v>0110706013</v>
      </c>
      <c r="C271" t="s">
        <v>4447</v>
      </c>
      <c r="D271" t="str">
        <f>IFERROR('All Plates'!K228,"Not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7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very high purity*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Plates'!A229</f>
        <v>P3_C12</v>
      </c>
      <c r="B272" s="5" t="str">
        <f>'All Plates'!J229</f>
        <v>0110706012</v>
      </c>
      <c r="C272" t="s">
        <v>4448</v>
      </c>
      <c r="D272" t="str">
        <f>IFERROR('All Plates'!K229,"Not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7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very 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Plates'!A230</f>
        <v>P3_D01</v>
      </c>
      <c r="B273" s="5" t="str">
        <f>'All Plates'!J230</f>
        <v>0110706000</v>
      </c>
      <c r="C273" t="s">
        <v>4449</v>
      </c>
      <c r="D273" t="str">
        <f>IFERROR('All Plates'!K230,"Not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7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Plates'!A231</f>
        <v>P3_D02</v>
      </c>
      <c r="B274" s="5" t="str">
        <f>'All Plates'!J231</f>
        <v>0110706001</v>
      </c>
      <c r="C274" t="s">
        <v>4450</v>
      </c>
      <c r="D274" t="str">
        <f>IFERROR('All Plates'!K231,"Not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7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Plates'!A232</f>
        <v>P3_D03</v>
      </c>
      <c r="B275" s="5" t="str">
        <f>'All Plates'!J232</f>
        <v>0110706002</v>
      </c>
      <c r="C275" t="s">
        <v>4451</v>
      </c>
      <c r="D275" t="str">
        <f>IFERROR('All Plates'!K232,"Not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7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Plates'!A233</f>
        <v>P3_D04</v>
      </c>
      <c r="B276" s="5" t="str">
        <f>'All Plates'!J233</f>
        <v>0110706003</v>
      </c>
      <c r="C276" t="s">
        <v>4452</v>
      </c>
      <c r="D276" t="str">
        <f>IFERROR('All Plates'!K233,"Not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7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very high purity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Plates'!A234</f>
        <v>P3_D05</v>
      </c>
      <c r="B277" s="5" t="str">
        <f>'All Plates'!J234</f>
        <v>0110706004</v>
      </c>
      <c r="C277" t="s">
        <v>4453</v>
      </c>
      <c r="D277" t="str">
        <f>IFERROR('All Plates'!K234,"Not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7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Inconsistent Expert</v>
      </c>
      <c r="O277" t="str">
        <f>VLOOKUP(A277,'All Plates'!A:K,7,0)</f>
        <v>low solubility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Plates'!A235</f>
        <v>P3_D06</v>
      </c>
      <c r="B278" s="5" t="str">
        <f>'All Plates'!J235</f>
        <v>0110706005</v>
      </c>
      <c r="C278" t="s">
        <v>4454</v>
      </c>
      <c r="D278" t="str">
        <f>IFERROR('All Plates'!K235,"Not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7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medium purity*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Plates'!A236</f>
        <v>P3_D07</v>
      </c>
      <c r="B279" s="5" t="str">
        <f>'All Plates'!J236</f>
        <v>0110706006</v>
      </c>
      <c r="C279" t="s">
        <v>4455</v>
      </c>
      <c r="D279" t="str">
        <f>IFERROR('All Plates'!K236,"Not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7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Plates'!A237</f>
        <v>P3_D08</v>
      </c>
      <c r="B280" s="5" t="str">
        <f>'All Plates'!J237</f>
        <v>0110706007</v>
      </c>
      <c r="C280" t="s">
        <v>4456</v>
      </c>
      <c r="D280" t="str">
        <f>IFERROR('All Plates'!K237,"Not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7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high purity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Plates'!A238</f>
        <v>P3_D09</v>
      </c>
      <c r="B281" s="5" t="str">
        <f>'All Plates'!J238</f>
        <v>0110706008</v>
      </c>
      <c r="C281" t="s">
        <v>4457</v>
      </c>
      <c r="D281" t="str">
        <f>IFERROR('All Plates'!K238,"Not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7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Plates'!A239</f>
        <v>P3_D10</v>
      </c>
      <c r="B282" s="5" t="str">
        <f>'All Plates'!J239</f>
        <v>0110706009</v>
      </c>
      <c r="C282" t="s">
        <v>4458</v>
      </c>
      <c r="D282" t="str">
        <f>IFERROR('All Plates'!K239,"Not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7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Consistent Expert</v>
      </c>
      <c r="O282" t="str">
        <f>VLOOKUP(A282,'All Plates'!A:K,7,0)</f>
        <v>high purity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Plates'!A240</f>
        <v>P3_D11</v>
      </c>
      <c r="B283" s="5" t="str">
        <f>'All Plates'!J240</f>
        <v>0110706010</v>
      </c>
      <c r="C283" t="s">
        <v>4459</v>
      </c>
      <c r="D283" t="str">
        <f>IFERROR('All Plates'!K240,"Not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7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Plates'!A241</f>
        <v>P3_D12</v>
      </c>
      <c r="B284" s="5" t="str">
        <f>'All Plates'!J241</f>
        <v>0110705197</v>
      </c>
      <c r="C284" t="s">
        <v>4460</v>
      </c>
      <c r="D284" t="str">
        <f>IFERROR('All Plates'!K241,"Not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7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Plates'!A242</f>
        <v>P3_E01</v>
      </c>
      <c r="B285" s="5" t="str">
        <f>'All Plates'!J242</f>
        <v>0110705999</v>
      </c>
      <c r="C285" t="s">
        <v>4461</v>
      </c>
      <c r="D285" t="str">
        <f>IFERROR('All Plates'!K242,"Not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7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high purity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Plates'!A243</f>
        <v>P3_E02</v>
      </c>
      <c r="B286" s="5" t="str">
        <f>'All Plates'!J243</f>
        <v>0110705998</v>
      </c>
      <c r="C286" t="s">
        <v>4462</v>
      </c>
      <c r="D286" t="str">
        <f>IFERROR('All Plates'!K243,"Not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7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Inconsistent Expert</v>
      </c>
      <c r="O286" t="str">
        <f>VLOOKUP(A286,'All Plates'!A:K,7,0)</f>
        <v>low solubility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Plates'!A244</f>
        <v>P3_E03</v>
      </c>
      <c r="B287" s="5" t="str">
        <f>'All Plates'!J244</f>
        <v>0110705997</v>
      </c>
      <c r="C287" t="s">
        <v>4463</v>
      </c>
      <c r="D287" t="str">
        <f>IFERROR('All Plates'!K244,"Not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7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high purity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Plates'!A245</f>
        <v>P3_E04</v>
      </c>
      <c r="B288" s="5" t="str">
        <f>'All Plates'!J245</f>
        <v>0110705996</v>
      </c>
      <c r="C288" t="s">
        <v>4464</v>
      </c>
      <c r="D288" t="str">
        <f>IFERROR('All Plates'!K245,"Not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7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Plates'!A246</f>
        <v>P3_E05</v>
      </c>
      <c r="B289" s="5" t="str">
        <f>'All Plates'!J246</f>
        <v>0110705995</v>
      </c>
      <c r="C289" t="s">
        <v>4465</v>
      </c>
      <c r="D289" t="str">
        <f>IFERROR('All Plates'!K246,"Not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7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high purity*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Plates'!A247</f>
        <v>P3_E06</v>
      </c>
      <c r="B290" s="5" t="str">
        <f>'All Plates'!J247</f>
        <v>0110705994</v>
      </c>
      <c r="C290" t="s">
        <v>4466</v>
      </c>
      <c r="D290" t="str">
        <f>IFERROR('All Plates'!K247,"Not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7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high purity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Plates'!A248</f>
        <v>P3_E07</v>
      </c>
      <c r="B291" s="5" t="str">
        <f>'All Plates'!J248</f>
        <v>0110705993</v>
      </c>
      <c r="C291" t="s">
        <v>4467</v>
      </c>
      <c r="D291" t="str">
        <f>IFERROR('All Plates'!K248,"Not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7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Inconsistent Expert</v>
      </c>
      <c r="O291" t="str">
        <f>VLOOKUP(A291,'All Plates'!A:K,7,0)</f>
        <v>addtional signals or too few signals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Plates'!A249</f>
        <v>P3_E08</v>
      </c>
      <c r="B292" s="5" t="str">
        <f>'All Plates'!J249</f>
        <v>0110705992</v>
      </c>
      <c r="C292" t="s">
        <v>4468</v>
      </c>
      <c r="D292" t="str">
        <f>IFERROR('All Plates'!K249,"Not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7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medium purity*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Plates'!A250</f>
        <v>P3_E09</v>
      </c>
      <c r="B293" s="5" t="str">
        <f>'All Plates'!J250</f>
        <v>0110705991</v>
      </c>
      <c r="C293" t="s">
        <v>4469</v>
      </c>
      <c r="D293" t="str">
        <f>IFERROR('All Plates'!K250,"Not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7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addtional signals or too few signals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Plates'!A251</f>
        <v>P3_E10</v>
      </c>
      <c r="B294" s="5" t="str">
        <f>'All Plates'!J251</f>
        <v>0110705990</v>
      </c>
      <c r="C294" t="s">
        <v>4470</v>
      </c>
      <c r="D294" t="str">
        <f>IFERROR('All Plates'!K251,"Not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7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purity*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Plates'!A252</f>
        <v>P3_E11</v>
      </c>
      <c r="B295" s="5" t="str">
        <f>'All Plates'!J252</f>
        <v>0110705989</v>
      </c>
      <c r="C295" t="s">
        <v>4471</v>
      </c>
      <c r="D295" t="str">
        <f>IFERROR('All Plates'!K252,"Not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7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Consistent Expert</v>
      </c>
      <c r="O295" t="str">
        <f>VLOOKUP(A295,'All Plates'!A:K,7,0)</f>
        <v>high purity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Plates'!A253</f>
        <v>P3_E12</v>
      </c>
      <c r="B296" s="5" t="str">
        <f>'All Plates'!J253</f>
        <v>0110705196</v>
      </c>
      <c r="C296" t="s">
        <v>4472</v>
      </c>
      <c r="D296" t="str">
        <f>IFERROR('All Plates'!K253,"Not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7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high purity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Plates'!A254</f>
        <v>P3_F01</v>
      </c>
      <c r="B297" s="5" t="str">
        <f>'All Plates'!J254</f>
        <v>0110705976</v>
      </c>
      <c r="C297" t="s">
        <v>4473</v>
      </c>
      <c r="D297" t="str">
        <f>IFERROR('All Plates'!K254,"Not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7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very high purity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Plates'!A255</f>
        <v>P3_F02</v>
      </c>
      <c r="B298" s="5" t="str">
        <f>'All Plates'!J255</f>
        <v>0110705977</v>
      </c>
      <c r="C298" t="s">
        <v>4474</v>
      </c>
      <c r="D298" t="str">
        <f>IFERROR('All Plates'!K255,"Not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7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high purity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Plates'!A256</f>
        <v>P3_F03</v>
      </c>
      <c r="B299" s="5" t="str">
        <f>'All Plates'!J256</f>
        <v>0110705978</v>
      </c>
      <c r="C299" t="s">
        <v>4475</v>
      </c>
      <c r="D299" t="str">
        <f>IFERROR('All Plates'!K256,"Not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7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high purity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Plates'!A257</f>
        <v>P3_F04</v>
      </c>
      <c r="B300" s="5" t="str">
        <f>'All Plates'!J257</f>
        <v>0110705979</v>
      </c>
      <c r="C300" t="s">
        <v>4476</v>
      </c>
      <c r="D300" t="str">
        <f>IFERROR('All Plates'!K257,"Not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7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high purity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Plates'!A259</f>
        <v>P3_F06</v>
      </c>
      <c r="B301" s="5" t="str">
        <f>'All Plates'!J259</f>
        <v>0110705981</v>
      </c>
      <c r="C301" t="s">
        <v>4478</v>
      </c>
      <c r="D301" t="str">
        <f>IFERROR('All Plates'!K259,"Not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7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high purity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Plates'!A260</f>
        <v>P3_F07</v>
      </c>
      <c r="B302" s="5" t="str">
        <f>'All Plates'!J260</f>
        <v>0110705982</v>
      </c>
      <c r="C302" t="s">
        <v>4479</v>
      </c>
      <c r="D302" t="str">
        <f>IFERROR('All Plates'!K260,"Not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7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addtional signals or too few signals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Plates'!A261</f>
        <v>P3_F08</v>
      </c>
      <c r="B303" s="5" t="str">
        <f>'All Plates'!J261</f>
        <v>0110705983</v>
      </c>
      <c r="C303" t="s">
        <v>4480</v>
      </c>
      <c r="D303" t="str">
        <f>IFERROR('All Plates'!K261,"Not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7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high purity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Plates'!A262</f>
        <v>P3_F09</v>
      </c>
      <c r="B304" s="5" t="str">
        <f>'All Plates'!J262</f>
        <v>0110705984</v>
      </c>
      <c r="C304" t="s">
        <v>4481</v>
      </c>
      <c r="D304" t="str">
        <f>IFERROR('All Plates'!K262,"Not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7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high purity*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Plates'!A263</f>
        <v>P3_F10</v>
      </c>
      <c r="B305" s="5" t="str">
        <f>'All Plates'!J263</f>
        <v>0110705985</v>
      </c>
      <c r="C305" t="s">
        <v>4482</v>
      </c>
      <c r="D305" t="str">
        <f>IFERROR('All Plates'!K263,"Not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7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addtional signals or too few signals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Plates'!A265</f>
        <v>P3_F12</v>
      </c>
      <c r="B306" s="5" t="str">
        <f>'All Plates'!J265</f>
        <v>0110705987</v>
      </c>
      <c r="C306" t="s">
        <v>4484</v>
      </c>
      <c r="D306" t="str">
        <f>IFERROR('All Plates'!K265,"Not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7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high purity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Plates'!A266</f>
        <v>P3_G01</v>
      </c>
      <c r="B307" s="5" t="str">
        <f>'All Plates'!J266</f>
        <v>0110705975</v>
      </c>
      <c r="C307" t="s">
        <v>4485</v>
      </c>
      <c r="D307" t="str">
        <f>IFERROR('All Plates'!K266,"Not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7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Inconsistent Expert</v>
      </c>
      <c r="O307" t="str">
        <f>VLOOKUP(A307,'All Plates'!A:K,7,0)</f>
        <v>addtional signals or too few signals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Plates'!A267</f>
        <v>P3_G02</v>
      </c>
      <c r="B308" s="5" t="str">
        <f>'All Plates'!J267</f>
        <v>0110705194</v>
      </c>
      <c r="C308" t="s">
        <v>4486</v>
      </c>
      <c r="D308" t="str">
        <f>IFERROR('All Plates'!K267,"Not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7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high purity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Plates'!A269</f>
        <v>P3_G04</v>
      </c>
      <c r="B309" s="5" t="str">
        <f>'All Plates'!J269</f>
        <v>0110705972</v>
      </c>
      <c r="C309" t="s">
        <v>4488</v>
      </c>
      <c r="D309" t="str">
        <f>IFERROR('All Plates'!K269,"Not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7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high purity*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Plates'!A270</f>
        <v>P3_G05</v>
      </c>
      <c r="B310" s="5" t="str">
        <f>'All Plates'!J270</f>
        <v>0110705971</v>
      </c>
      <c r="C310" t="s">
        <v>4489</v>
      </c>
      <c r="D310" t="str">
        <f>IFERROR('All Plates'!K270,"Not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7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high purity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Plates'!A271</f>
        <v>P3_G06</v>
      </c>
      <c r="B311" s="5" t="str">
        <f>'All Plates'!J271</f>
        <v>0110705970</v>
      </c>
      <c r="C311" t="s">
        <v>4490</v>
      </c>
      <c r="D311" t="str">
        <f>IFERROR('All Plates'!K271,"Not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7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high purity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Plates'!A272</f>
        <v>P3_G07</v>
      </c>
      <c r="B312" s="5" t="str">
        <f>'All Plates'!J272</f>
        <v>0110705969</v>
      </c>
      <c r="C312" t="s">
        <v>4491</v>
      </c>
      <c r="D312" t="str">
        <f>IFERROR('All Plates'!K272,"Not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7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high purity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Plates'!A273</f>
        <v>P3_G08</v>
      </c>
      <c r="B313" s="5" t="str">
        <f>'All Plates'!J273</f>
        <v>0110705968</v>
      </c>
      <c r="C313" t="s">
        <v>4492</v>
      </c>
      <c r="D313" t="str">
        <f>IFERROR('All Plates'!K273,"Not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7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Inconsistent Expert</v>
      </c>
      <c r="O313" t="str">
        <f>VLOOKUP(A313,'All Plates'!A:K,7,0)</f>
        <v>addtional signals or too few signals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Plates'!A274</f>
        <v>P3_G09</v>
      </c>
      <c r="B314" s="5" t="str">
        <f>'All Plates'!J274</f>
        <v>0110705967</v>
      </c>
      <c r="C314" t="s">
        <v>4493</v>
      </c>
      <c r="D314" t="str">
        <f>IFERROR('All Plates'!K274,"Not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7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high purity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Plates'!A275</f>
        <v>P3_G10</v>
      </c>
      <c r="B315" s="5" t="str">
        <f>'All Plates'!J275</f>
        <v>0110705966</v>
      </c>
      <c r="C315" t="s">
        <v>4494</v>
      </c>
      <c r="D315" t="str">
        <f>IFERROR('All Plates'!K275,"Not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7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high purity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Plates'!A276</f>
        <v>P3_G11</v>
      </c>
      <c r="B316" s="5" t="str">
        <f>'All Plates'!J276</f>
        <v>0110705965</v>
      </c>
      <c r="C316" t="s">
        <v>4495</v>
      </c>
      <c r="D316" t="str">
        <f>IFERROR('All Plates'!K276,"Not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7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high purity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Plates'!A277</f>
        <v>P3_G12</v>
      </c>
      <c r="B317" s="5" t="str">
        <f>'All Plates'!J277</f>
        <v>0110705964</v>
      </c>
      <c r="C317" t="s">
        <v>4496</v>
      </c>
      <c r="D317" t="str">
        <f>IFERROR('All Plates'!K277,"Not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7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high purity*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Plates'!A278</f>
        <v>P3_H01</v>
      </c>
      <c r="B318" s="5" t="str">
        <f>'All Plates'!J278</f>
        <v>0110705952</v>
      </c>
      <c r="C318" t="s">
        <v>4497</v>
      </c>
      <c r="D318" t="str">
        <f>IFERROR('All Plates'!K278,"Not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7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medium purity*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Plates'!A279</f>
        <v>P3_H02</v>
      </c>
      <c r="B319" s="5" t="str">
        <f>'All Plates'!J279</f>
        <v>0110705953</v>
      </c>
      <c r="C319" t="s">
        <v>4498</v>
      </c>
      <c r="D319" t="str">
        <f>IFERROR('All Plates'!K279,"Not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7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high purity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Plates'!A280</f>
        <v>P3_H03</v>
      </c>
      <c r="B320" s="5" t="str">
        <f>'All Plates'!J280</f>
        <v>0110705954</v>
      </c>
      <c r="C320" t="s">
        <v>4499</v>
      </c>
      <c r="D320" t="str">
        <f>IFERROR('All Plates'!K280,"Not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7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medium purity*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Plates'!A281</f>
        <v>P3_H04</v>
      </c>
      <c r="B321" s="5" t="str">
        <f>'All Plates'!J281</f>
        <v>0110705955</v>
      </c>
      <c r="C321" t="s">
        <v>4500</v>
      </c>
      <c r="D321" t="str">
        <f>IFERROR('All Plates'!K281,"Not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7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medium purity*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Plates'!A284</f>
        <v>P3_H07</v>
      </c>
      <c r="B322" s="5" t="str">
        <f>'All Plates'!J284</f>
        <v>0110705958</v>
      </c>
      <c r="C322" t="s">
        <v>4503</v>
      </c>
      <c r="D322" t="str">
        <f>IFERROR('All Plates'!K284,"Not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7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addtional signals or too few signals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Plates'!A285</f>
        <v>P3_H08</v>
      </c>
      <c r="B323" s="5" t="str">
        <f>'All Plates'!J285</f>
        <v>0110705959</v>
      </c>
      <c r="C323" t="s">
        <v>4504</v>
      </c>
      <c r="D323" t="str">
        <f>IFERROR('All Plates'!K285,"Not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7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addtional signals or too few signals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Plates'!A286</f>
        <v>P3_H09</v>
      </c>
      <c r="B324" s="5" t="str">
        <f>'All Plates'!J286</f>
        <v>0110705217</v>
      </c>
      <c r="C324" t="s">
        <v>4505</v>
      </c>
      <c r="D324" t="str">
        <f>IFERROR('All Plates'!K286,"Not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7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Inconsistent Expert</v>
      </c>
      <c r="O324" t="str">
        <f>VLOOKUP(A324,'All Plates'!A:K,7,0)</f>
        <v>low solubility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Plates'!A287</f>
        <v>P3_H10</v>
      </c>
      <c r="B325" s="5" t="str">
        <f>'All Plates'!J287</f>
        <v>0110705218</v>
      </c>
      <c r="C325" t="s">
        <v>4506</v>
      </c>
      <c r="D325" t="str">
        <f>IFERROR('All Plates'!K287,"Not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7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medium purity*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Plates'!A288</f>
        <v>P3_H11</v>
      </c>
      <c r="B326" s="5" t="str">
        <f>'All Plates'!J288</f>
        <v>0110705219</v>
      </c>
      <c r="C326" t="s">
        <v>4507</v>
      </c>
      <c r="D326" t="str">
        <f>IFERROR('All Plates'!K288,"Not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7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Inconsistent Expert</v>
      </c>
      <c r="O326" t="str">
        <f>VLOOKUP(A326,'All Plates'!A:K,7,0)</f>
        <v>low solubility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Plates'!A289</f>
        <v>P3_H12</v>
      </c>
      <c r="B327" s="5" t="str">
        <f>'All Plates'!J289</f>
        <v>0110705198</v>
      </c>
      <c r="C327" t="s">
        <v>4508</v>
      </c>
      <c r="D327" t="str">
        <f>IFERROR('All Plates'!K289,"Not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7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medium purity*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Plates'!A290</f>
        <v>P4_A01</v>
      </c>
      <c r="B328" s="5" t="str">
        <f>'All Plates'!J290</f>
        <v>9990529454</v>
      </c>
      <c r="C328" t="s">
        <v>4509</v>
      </c>
      <c r="D328" t="str">
        <f>IFERROR('All Plates'!K290,"Not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7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medium purity*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Plates'!A291</f>
        <v>P4_A02</v>
      </c>
      <c r="B329" s="5" t="str">
        <f>'All Plates'!J291</f>
        <v>9990529447</v>
      </c>
      <c r="C329" t="s">
        <v>4510</v>
      </c>
      <c r="D329" t="str">
        <f>IFERROR('All Plates'!K291,"Not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7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high purity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Plates'!A293</f>
        <v>P4_A04</v>
      </c>
      <c r="B330" s="5" t="str">
        <f>'All Plates'!J293</f>
        <v>9990529628</v>
      </c>
      <c r="C330" t="s">
        <v>4512</v>
      </c>
      <c r="D330" t="str">
        <f>IFERROR('All Plates'!K293,"Not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7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Inconsistent Expert</v>
      </c>
      <c r="O330" t="str">
        <f>VLOOKUP(A330,'All Plates'!A:K,7,0)</f>
        <v>addtional signals or too few signals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Plates'!A294</f>
        <v>P4_A05</v>
      </c>
      <c r="B331" s="5" t="str">
        <f>'All Plates'!J294</f>
        <v>9990529627</v>
      </c>
      <c r="C331" t="s">
        <v>4513</v>
      </c>
      <c r="D331" t="str">
        <f>IFERROR('All Plates'!K294,"Not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7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Consistent Expert</v>
      </c>
      <c r="O331" t="str">
        <f>VLOOKUP(A331,'All Plates'!A:K,7,0)</f>
        <v>high purity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Plates'!A295</f>
        <v>P4_A06</v>
      </c>
      <c r="B332" s="5" t="str">
        <f>'All Plates'!J295</f>
        <v>9990529626</v>
      </c>
      <c r="C332" t="s">
        <v>4514</v>
      </c>
      <c r="D332" t="str">
        <f>IFERROR('All Plates'!K295,"Not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7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very high purity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Plates'!A297</f>
        <v>P4_A08</v>
      </c>
      <c r="B333" s="5" t="str">
        <f>'All Plates'!J297</f>
        <v>9990529624</v>
      </c>
      <c r="C333" t="s">
        <v>4516</v>
      </c>
      <c r="D333" t="str">
        <f>IFERROR('All Plates'!K297,"Not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7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high purity*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Plates'!A299</f>
        <v>P4_A10</v>
      </c>
      <c r="B334" s="5" t="str">
        <f>'All Plates'!J299</f>
        <v>9990529622</v>
      </c>
      <c r="C334" t="s">
        <v>4518</v>
      </c>
      <c r="D334" t="str">
        <f>IFERROR('All Plates'!K299,"Not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7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Inconsistent Expert</v>
      </c>
      <c r="O334" t="str">
        <f>VLOOKUP(A334,'All Plates'!A:K,7,0)</f>
        <v>low solubility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Plates'!A301</f>
        <v>P4_A12</v>
      </c>
      <c r="B335" s="5" t="str">
        <f>'All Plates'!J301</f>
        <v>9990529620</v>
      </c>
      <c r="C335" t="s">
        <v>4520</v>
      </c>
      <c r="D335" t="str">
        <f>IFERROR('All Plates'!K301,"Not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7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Inconsistent Expert</v>
      </c>
      <c r="O335" t="str">
        <f>VLOOKUP(A335,'All Plates'!A:K,7,0)</f>
        <v>low solubility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Plates'!A303</f>
        <v>P4_B02</v>
      </c>
      <c r="B336" s="5" t="str">
        <f>'All Plates'!J303</f>
        <v>9990529445</v>
      </c>
      <c r="C336" t="s">
        <v>4522</v>
      </c>
      <c r="D336" t="str">
        <f>IFERROR('All Plates'!K303,"Not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7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Plates'!A304</f>
        <v>P4_B03</v>
      </c>
      <c r="B337" s="5" t="str">
        <f>'All Plates'!J304</f>
        <v>9990529610</v>
      </c>
      <c r="C337" t="s">
        <v>4523</v>
      </c>
      <c r="D337" t="str">
        <f>IFERROR('All Plates'!K304,"Not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7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Consistent Expert</v>
      </c>
      <c r="O337" t="str">
        <f>VLOOKUP(A337,'All Plates'!A:K,7,0)</f>
        <v>high purity*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Plates'!A305</f>
        <v>P4_B04</v>
      </c>
      <c r="B338" s="5" t="str">
        <f>'All Plates'!J305</f>
        <v>9990529611</v>
      </c>
      <c r="C338" t="s">
        <v>4524</v>
      </c>
      <c r="D338" t="str">
        <f>IFERROR('All Plates'!K305,"Not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7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high purity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Plates'!A306</f>
        <v>P4_B05</v>
      </c>
      <c r="B339" s="5" t="str">
        <f>'All Plates'!J306</f>
        <v>9990529612</v>
      </c>
      <c r="C339" t="s">
        <v>4525</v>
      </c>
      <c r="D339" t="str">
        <f>IFERROR('All Plates'!K306,"Not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7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very high purity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Plates'!A307</f>
        <v>P4_B06</v>
      </c>
      <c r="B340" s="5" t="str">
        <f>'All Plates'!J307</f>
        <v>9990529613</v>
      </c>
      <c r="C340" t="s">
        <v>4526</v>
      </c>
      <c r="D340" t="str">
        <f>IFERROR('All Plates'!K307,"Not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7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very high purity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Plates'!A308</f>
        <v>P4_B07</v>
      </c>
      <c r="B341" s="5" t="str">
        <f>'All Plates'!J308</f>
        <v>9990529614</v>
      </c>
      <c r="C341" t="s">
        <v>4527</v>
      </c>
      <c r="D341" t="str">
        <f>IFERROR('All Plates'!K308,"Not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7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very high purity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Plates'!A309</f>
        <v>P4_B08</v>
      </c>
      <c r="B342" s="5" t="str">
        <f>'All Plates'!J309</f>
        <v>9990529615</v>
      </c>
      <c r="C342" t="s">
        <v>4528</v>
      </c>
      <c r="D342" t="str">
        <f>IFERROR('All Plates'!K309,"Not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7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addtional signals or too few signals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Plates'!A310</f>
        <v>P4_B09</v>
      </c>
      <c r="B343" s="5" t="str">
        <f>'All Plates'!J310</f>
        <v>9990529616</v>
      </c>
      <c r="C343" t="s">
        <v>4529</v>
      </c>
      <c r="D343" t="str">
        <f>IFERROR('All Plates'!K310,"Not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7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medium purity*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Plates'!A311</f>
        <v>P4_B10</v>
      </c>
      <c r="B344" s="5" t="str">
        <f>'All Plates'!J311</f>
        <v>9990529617</v>
      </c>
      <c r="C344" t="s">
        <v>4530</v>
      </c>
      <c r="D344" t="str">
        <f>IFERROR('All Plates'!K311,"Not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7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high purity*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Plates'!A312</f>
        <v>P4_B11</v>
      </c>
      <c r="B345" s="5" t="str">
        <f>'All Plates'!J312</f>
        <v>9990529618</v>
      </c>
      <c r="C345" t="s">
        <v>4531</v>
      </c>
      <c r="D345" t="str">
        <f>IFERROR('All Plates'!K312,"Not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7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high purity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Plates'!A313</f>
        <v>P4_B12</v>
      </c>
      <c r="B346" s="5" t="str">
        <f>'All Plates'!J313</f>
        <v>9990529619</v>
      </c>
      <c r="C346" t="s">
        <v>4532</v>
      </c>
      <c r="D346" t="str">
        <f>IFERROR('All Plates'!K313,"Not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7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Inconsistent Expert</v>
      </c>
      <c r="O346" t="str">
        <f>VLOOKUP(A346,'All Plates'!A:K,7,0)</f>
        <v>addtional signals or too few signals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Plates'!A314</f>
        <v>P4_C01</v>
      </c>
      <c r="B347" s="5" t="str">
        <f>'All Plates'!J314</f>
        <v>9990529607</v>
      </c>
      <c r="C347" t="s">
        <v>4533</v>
      </c>
      <c r="D347" t="str">
        <f>IFERROR('All Plates'!K314,"Not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7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high purity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Plates'!A315</f>
        <v>P4_C02</v>
      </c>
      <c r="B348" s="5" t="str">
        <f>'All Plates'!J315</f>
        <v>9990529606</v>
      </c>
      <c r="C348" t="s">
        <v>4534</v>
      </c>
      <c r="D348" t="str">
        <f>IFERROR('All Plates'!K315,"Not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7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medium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Plates'!A316</f>
        <v>P4_C03</v>
      </c>
      <c r="B349" s="5" t="str">
        <f>'All Plates'!J316</f>
        <v>9990529605</v>
      </c>
      <c r="C349" t="s">
        <v>4535</v>
      </c>
      <c r="D349" t="str">
        <f>IFERROR('All Plates'!K316,"Not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7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Inconsistent Expert</v>
      </c>
      <c r="O349" t="str">
        <f>VLOOKUP(A349,'All Plates'!A:K,7,0)</f>
        <v>addtional signals or too few signals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Plates'!A317</f>
        <v>P4_C04</v>
      </c>
      <c r="B350" s="5" t="str">
        <f>'All Plates'!J317</f>
        <v>9990529604</v>
      </c>
      <c r="C350" t="s">
        <v>4536</v>
      </c>
      <c r="D350" t="str">
        <f>IFERROR('All Plates'!K317,"Not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7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Inconsistent Expert</v>
      </c>
      <c r="O350" t="str">
        <f>VLOOKUP(A350,'All Plates'!A:K,7,0)</f>
        <v>addtional signals or too few signals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Plates'!A318</f>
        <v>P4_C05</v>
      </c>
      <c r="B351" s="5" t="str">
        <f>'All Plates'!J318</f>
        <v>9990529603</v>
      </c>
      <c r="C351" t="s">
        <v>4537</v>
      </c>
      <c r="D351" t="str">
        <f>IFERROR('All Plates'!K318,"Not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7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medium purity*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Plates'!A320</f>
        <v>P4_C07</v>
      </c>
      <c r="B352" s="5" t="str">
        <f>'All Plates'!J320</f>
        <v>9990529601</v>
      </c>
      <c r="C352" t="s">
        <v>4539</v>
      </c>
      <c r="D352" t="str">
        <f>IFERROR('All Plates'!K320,"Not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7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addtional signals or too few signals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Plates'!A321</f>
        <v>P4_C08</v>
      </c>
      <c r="B353" s="5" t="str">
        <f>'All Plates'!J321</f>
        <v>9990529600</v>
      </c>
      <c r="C353" t="s">
        <v>4540</v>
      </c>
      <c r="D353" t="str">
        <f>IFERROR('All Plates'!K321,"Not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7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high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Plates'!A322</f>
        <v>P4_C09</v>
      </c>
      <c r="B354" s="5" t="str">
        <f>'All Plates'!J322</f>
        <v>9990529599</v>
      </c>
      <c r="C354" t="s">
        <v>4541</v>
      </c>
      <c r="D354" t="str">
        <f>IFERROR('All Plates'!K322,"Not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7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high purity*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Plates'!A323</f>
        <v>P4_C10</v>
      </c>
      <c r="B355" s="5" t="str">
        <f>'All Plates'!J323</f>
        <v>9990529598</v>
      </c>
      <c r="C355" t="s">
        <v>4542</v>
      </c>
      <c r="D355" t="str">
        <f>IFERROR('All Plates'!K323,"Not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7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high purity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Plates'!A325</f>
        <v>P4_C12</v>
      </c>
      <c r="B356" s="5" t="str">
        <f>'All Plates'!J325</f>
        <v>9990529457</v>
      </c>
      <c r="C356" t="s">
        <v>4544</v>
      </c>
      <c r="D356" t="str">
        <f>IFERROR('All Plates'!K325,"Not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7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high purity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Plates'!A326</f>
        <v>P4_D01</v>
      </c>
      <c r="B357" s="5" t="str">
        <f>'All Plates'!J326</f>
        <v>9990529584</v>
      </c>
      <c r="C357" t="s">
        <v>4545</v>
      </c>
      <c r="D357" t="str">
        <f>IFERROR('All Plates'!K326,"Not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7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Inconsistent Expert</v>
      </c>
      <c r="O357" t="str">
        <f>VLOOKUP(A357,'All Plates'!A:K,7,0)</f>
        <v>low solubility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Plates'!A327</f>
        <v>P4_D02</v>
      </c>
      <c r="B358" s="5" t="str">
        <f>'All Plates'!J327</f>
        <v>9990529585</v>
      </c>
      <c r="C358" t="s">
        <v>4546</v>
      </c>
      <c r="D358" t="str">
        <f>IFERROR('All Plates'!K327,"Not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7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medium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Plates'!A328</f>
        <v>P4_D03</v>
      </c>
      <c r="B359" s="5" t="str">
        <f>'All Plates'!J328</f>
        <v>9990529586</v>
      </c>
      <c r="C359" t="s">
        <v>4547</v>
      </c>
      <c r="D359" t="str">
        <f>IFERROR('All Plates'!K328,"Not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7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Plates'!A329</f>
        <v>P4_D04</v>
      </c>
      <c r="B360" s="5" t="str">
        <f>'All Plates'!J329</f>
        <v>9990529587</v>
      </c>
      <c r="C360" t="s">
        <v>4548</v>
      </c>
      <c r="D360" t="str">
        <f>IFERROR('All Plates'!K329,"Not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7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Inconsistent Expert</v>
      </c>
      <c r="O360" t="str">
        <f>VLOOKUP(A360,'All Plates'!A:K,7,0)</f>
        <v>addtional signals or too few signals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Plates'!A330</f>
        <v>P4_D05</v>
      </c>
      <c r="B361" s="5" t="str">
        <f>'All Plates'!J330</f>
        <v>9990529588</v>
      </c>
      <c r="C361" t="s">
        <v>4549</v>
      </c>
      <c r="D361" t="str">
        <f>IFERROR('All Plates'!K330,"Not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7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purity*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Plates'!A331</f>
        <v>P4_D06</v>
      </c>
      <c r="B362" s="5" t="str">
        <f>'All Plates'!J331</f>
        <v>9990529589</v>
      </c>
      <c r="C362" t="s">
        <v>4550</v>
      </c>
      <c r="D362" t="str">
        <f>IFERROR('All Plates'!K331,"Not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7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very high purity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Plates'!A332</f>
        <v>P4_D07</v>
      </c>
      <c r="B363" s="5" t="str">
        <f>'All Plates'!J332</f>
        <v>9990529590</v>
      </c>
      <c r="C363" t="s">
        <v>4551</v>
      </c>
      <c r="D363" t="str">
        <f>IFERROR('All Plates'!K332,"Not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7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Inconsistent Expert</v>
      </c>
      <c r="O363" t="str">
        <f>VLOOKUP(A363,'All Plates'!A:K,7,0)</f>
        <v>addtional signals or too few signals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Plates'!A333</f>
        <v>P4_D08</v>
      </c>
      <c r="B364" s="5" t="str">
        <f>'All Plates'!J333</f>
        <v>9990529591</v>
      </c>
      <c r="C364" t="s">
        <v>4552</v>
      </c>
      <c r="D364" t="str">
        <f>IFERROR('All Plates'!K333,"Not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7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medium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Plates'!A334</f>
        <v>P4_D09</v>
      </c>
      <c r="B365" s="5" t="str">
        <f>'All Plates'!J334</f>
        <v>9990529592</v>
      </c>
      <c r="C365" t="s">
        <v>4553</v>
      </c>
      <c r="D365" t="str">
        <f>IFERROR('All Plates'!K334,"Not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7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Plates'!A335</f>
        <v>P4_D10</v>
      </c>
      <c r="B366" s="5" t="str">
        <f>'All Plates'!J335</f>
        <v>9990529593</v>
      </c>
      <c r="C366" t="s">
        <v>4554</v>
      </c>
      <c r="D366" t="str">
        <f>IFERROR('All Plates'!K335,"Not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7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purity*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Plates'!A336</f>
        <v>P4_D11</v>
      </c>
      <c r="B367" s="5" t="str">
        <f>'All Plates'!J336</f>
        <v>9990529469</v>
      </c>
      <c r="C367" t="s">
        <v>4555</v>
      </c>
      <c r="D367" t="str">
        <f>IFERROR('All Plates'!K336,"Not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7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Inconsistent Expert</v>
      </c>
      <c r="O367" t="str">
        <f>VLOOKUP(A367,'All Plates'!A:K,7,0)</f>
        <v>addtional signals or too few signals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Plates'!A337</f>
        <v>P4_D12</v>
      </c>
      <c r="B368" s="5" t="str">
        <f>'All Plates'!J337</f>
        <v>9990529458</v>
      </c>
      <c r="C368" t="s">
        <v>4556</v>
      </c>
      <c r="D368" t="str">
        <f>IFERROR('All Plates'!K337,"Not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7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Inconsistent Expert</v>
      </c>
      <c r="O368" t="str">
        <f>VLOOKUP(A368,'All Plates'!A:K,7,0)</f>
        <v>low solubility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Plates'!A338</f>
        <v>P4_E01</v>
      </c>
      <c r="B369" s="5" t="str">
        <f>'All Plates'!J338</f>
        <v>9990529583</v>
      </c>
      <c r="C369" t="s">
        <v>4557</v>
      </c>
      <c r="D369" t="str">
        <f>IFERROR('All Plates'!K338,"Not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7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Plates'!A339</f>
        <v>P4_E02</v>
      </c>
      <c r="B370" s="5" t="str">
        <f>'All Plates'!J339</f>
        <v>9990529582</v>
      </c>
      <c r="C370" t="s">
        <v>4558</v>
      </c>
      <c r="D370" t="str">
        <f>IFERROR('All Plates'!K339,"Not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7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medium purity*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Plates'!A340</f>
        <v>P4_E03</v>
      </c>
      <c r="B371" s="5" t="str">
        <f>'All Plates'!J340</f>
        <v>9990529581</v>
      </c>
      <c r="C371" t="s">
        <v>4559</v>
      </c>
      <c r="D371" t="str">
        <f>IFERROR('All Plates'!K340,"Not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7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medium purity*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Plates'!A341</f>
        <v>P4_E04</v>
      </c>
      <c r="B372" s="5" t="str">
        <f>'All Plates'!J341</f>
        <v>9990529580</v>
      </c>
      <c r="C372" t="s">
        <v>4560</v>
      </c>
      <c r="D372" t="str">
        <f>IFERROR('All Plates'!K341,"Not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7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high purity*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Plates'!A342</f>
        <v>P4_E05</v>
      </c>
      <c r="B373" s="5" t="str">
        <f>'All Plates'!J342</f>
        <v>9990529579</v>
      </c>
      <c r="C373" t="s">
        <v>4561</v>
      </c>
      <c r="D373" t="str">
        <f>IFERROR('All Plates'!K342,"Not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7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Plates'!A343</f>
        <v>P4_E06</v>
      </c>
      <c r="B374" s="5" t="str">
        <f>'All Plates'!J343</f>
        <v>9990529578</v>
      </c>
      <c r="C374" t="s">
        <v>4562</v>
      </c>
      <c r="D374" t="str">
        <f>IFERROR('All Plates'!K343,"Not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7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very high purity*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Plates'!A344</f>
        <v>P4_E07</v>
      </c>
      <c r="B375" s="5" t="str">
        <f>'All Plates'!J344</f>
        <v>9990529577</v>
      </c>
      <c r="C375" t="s">
        <v>4563</v>
      </c>
      <c r="D375" t="str">
        <f>IFERROR('All Plates'!K344,"Not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7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high purity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Plates'!A345</f>
        <v>P4_E08</v>
      </c>
      <c r="B376" s="5" t="str">
        <f>'All Plates'!J345</f>
        <v>9990529576</v>
      </c>
      <c r="C376" t="s">
        <v>4564</v>
      </c>
      <c r="D376" t="str">
        <f>IFERROR('All Plates'!K345,"Not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7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very high purity*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Plates'!A346</f>
        <v>P4_E09</v>
      </c>
      <c r="B377" s="5" t="str">
        <f>'All Plates'!J346</f>
        <v>9990529575</v>
      </c>
      <c r="C377" t="s">
        <v>4565</v>
      </c>
      <c r="D377" t="str">
        <f>IFERROR('All Plates'!K346,"Not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7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very high purity*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Plates'!A347</f>
        <v>P4_E10</v>
      </c>
      <c r="B378" s="5" t="str">
        <f>'All Plates'!J347</f>
        <v>9990529574</v>
      </c>
      <c r="C378" t="s">
        <v>4566</v>
      </c>
      <c r="D378" t="str">
        <f>IFERROR('All Plates'!K347,"Not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7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medium purity*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Plates'!A348</f>
        <v>P4_E11</v>
      </c>
      <c r="B379" s="5" t="str">
        <f>'All Plates'!J348</f>
        <v>9990529573</v>
      </c>
      <c r="C379" t="s">
        <v>4567</v>
      </c>
      <c r="D379" t="str">
        <f>IFERROR('All Plates'!K348,"Not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7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high purity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Plates'!A349</f>
        <v>P4_E12</v>
      </c>
      <c r="B380" s="5" t="str">
        <f>'All Plates'!J349</f>
        <v>9990529572</v>
      </c>
      <c r="C380" t="s">
        <v>4568</v>
      </c>
      <c r="D380" t="str">
        <f>IFERROR('All Plates'!K349,"Not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7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very high purity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Plates'!A350</f>
        <v>P4_F01</v>
      </c>
      <c r="B381" s="5" t="str">
        <f>'All Plates'!J350</f>
        <v>9990529560</v>
      </c>
      <c r="C381" t="s">
        <v>4569</v>
      </c>
      <c r="D381" t="str">
        <f>IFERROR('All Plates'!K350,"Not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7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purity*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Plates'!A351</f>
        <v>P4_F02</v>
      </c>
      <c r="B382" s="5" t="str">
        <f>'All Plates'!J351</f>
        <v>9990529561</v>
      </c>
      <c r="C382" t="s">
        <v>4570</v>
      </c>
      <c r="D382" t="str">
        <f>IFERROR('All Plates'!K351,"Not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7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Plates'!A352</f>
        <v>P4_F03</v>
      </c>
      <c r="B383" s="5" t="str">
        <f>'All Plates'!J352</f>
        <v>9990529562</v>
      </c>
      <c r="C383" t="s">
        <v>4571</v>
      </c>
      <c r="D383" t="str">
        <f>IFERROR('All Plates'!K352,"Not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7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high purity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Plates'!A353</f>
        <v>P4_F04</v>
      </c>
      <c r="B384" s="5" t="str">
        <f>'All Plates'!J353</f>
        <v>9990529563</v>
      </c>
      <c r="C384" t="s">
        <v>4572</v>
      </c>
      <c r="D384" t="str">
        <f>IFERROR('All Plates'!K353,"Not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7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very high purity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Plates'!A355</f>
        <v>P4_F06</v>
      </c>
      <c r="B385" s="5" t="str">
        <f>'All Plates'!J355</f>
        <v>9990529565</v>
      </c>
      <c r="C385" t="s">
        <v>4574</v>
      </c>
      <c r="D385" t="str">
        <f>IFERROR('All Plates'!K355,"Not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7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high purity*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Plates'!A356</f>
        <v>P4_F07</v>
      </c>
      <c r="B386" s="5" t="str">
        <f>'All Plates'!J356</f>
        <v>9990529566</v>
      </c>
      <c r="C386" t="s">
        <v>4575</v>
      </c>
      <c r="D386" t="str">
        <f>IFERROR('All Plates'!K356,"Not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7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Plates'!A357</f>
        <v>P4_F08</v>
      </c>
      <c r="B387" s="5" t="str">
        <f>'All Plates'!J357</f>
        <v>9990529567</v>
      </c>
      <c r="C387" t="s">
        <v>4576</v>
      </c>
      <c r="D387" t="str">
        <f>IFERROR('All Plates'!K357,"Not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7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high purity*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Plates'!A358</f>
        <v>P4_F09</v>
      </c>
      <c r="B388" s="5" t="str">
        <f>'All Plates'!J358</f>
        <v>9990529568</v>
      </c>
      <c r="C388" t="s">
        <v>4577</v>
      </c>
      <c r="D388" t="str">
        <f>IFERROR('All Plates'!K358,"Not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7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high purity*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Plates'!A360</f>
        <v>P4_F11</v>
      </c>
      <c r="B389" s="5" t="str">
        <f>'All Plates'!J360</f>
        <v>9990529570</v>
      </c>
      <c r="C389" t="s">
        <v>4579</v>
      </c>
      <c r="D389" t="str">
        <f>IFERROR('All Plates'!K360,"Not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7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high purity*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Plates'!A361</f>
        <v>P4_F12</v>
      </c>
      <c r="B390" s="5" t="str">
        <f>'All Plates'!J361</f>
        <v>9990529571</v>
      </c>
      <c r="C390" t="s">
        <v>4580</v>
      </c>
      <c r="D390" t="str">
        <f>IFERROR('All Plates'!K361,"Not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7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very high purity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Plates'!A362</f>
        <v>P4_G01</v>
      </c>
      <c r="B391" s="5" t="str">
        <f>'All Plates'!J362</f>
        <v>9990529559</v>
      </c>
      <c r="C391" t="s">
        <v>4581</v>
      </c>
      <c r="D391" t="str">
        <f>IFERROR('All Plates'!K362,"Not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7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high purity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Plates'!A363</f>
        <v>P4_G02</v>
      </c>
      <c r="B392" s="5" t="str">
        <f>'All Plates'!J363</f>
        <v>9990529558</v>
      </c>
      <c r="C392" t="s">
        <v>4582</v>
      </c>
      <c r="D392" t="str">
        <f>IFERROR('All Plates'!K363,"Not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7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high purity*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Plates'!A364</f>
        <v>P4_G03</v>
      </c>
      <c r="B393" s="5" t="str">
        <f>'All Plates'!J364</f>
        <v>9990529557</v>
      </c>
      <c r="C393" t="s">
        <v>4583</v>
      </c>
      <c r="D393" t="str">
        <f>IFERROR('All Plates'!K364,"Not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7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high purity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Plates'!A365</f>
        <v>P4_G04</v>
      </c>
      <c r="B394" s="5" t="str">
        <f>'All Plates'!J365</f>
        <v>9990529556</v>
      </c>
      <c r="C394" t="s">
        <v>4584</v>
      </c>
      <c r="D394" t="str">
        <f>IFERROR('All Plates'!K365,"Not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7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high purity*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Plates'!A366</f>
        <v>P4_G05</v>
      </c>
      <c r="B395" s="5" t="str">
        <f>'All Plates'!J366</f>
        <v>9990529555</v>
      </c>
      <c r="C395" t="s">
        <v>4585</v>
      </c>
      <c r="D395" t="str">
        <f>IFERROR('All Plates'!K366,"Not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7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Inconsistent Expert</v>
      </c>
      <c r="O395" t="str">
        <f>VLOOKUP(A395,'All Plates'!A:K,7,0)</f>
        <v>low solubility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Plates'!A367</f>
        <v>P4_G06</v>
      </c>
      <c r="B396" s="5" t="str">
        <f>'All Plates'!J367</f>
        <v>9990529554</v>
      </c>
      <c r="C396" t="s">
        <v>4586</v>
      </c>
      <c r="D396" t="str">
        <f>IFERROR('All Plates'!K367,"Not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7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high purity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Plates'!A368</f>
        <v>P4_G07</v>
      </c>
      <c r="B397" s="5" t="str">
        <f>'All Plates'!J368</f>
        <v>9990529553</v>
      </c>
      <c r="C397" t="s">
        <v>4587</v>
      </c>
      <c r="D397" t="str">
        <f>IFERROR('All Plates'!K368,"Not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7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high purity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Plates'!A369</f>
        <v>P4_G08</v>
      </c>
      <c r="B398" s="5" t="str">
        <f>'All Plates'!J369</f>
        <v>9990529552</v>
      </c>
      <c r="C398" t="s">
        <v>4588</v>
      </c>
      <c r="D398" t="str">
        <f>IFERROR('All Plates'!K369,"Not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7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high purity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Plates'!A370</f>
        <v>P4_G09</v>
      </c>
      <c r="B399" s="5" t="str">
        <f>'All Plates'!J370</f>
        <v>9990529551</v>
      </c>
      <c r="C399" t="s">
        <v>4589</v>
      </c>
      <c r="D399" t="str">
        <f>IFERROR('All Plates'!K370,"Not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7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very high purity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Plates'!A371</f>
        <v>P4_G10</v>
      </c>
      <c r="B400" s="5" t="str">
        <f>'All Plates'!J371</f>
        <v>9990529550</v>
      </c>
      <c r="C400" t="s">
        <v>4590</v>
      </c>
      <c r="D400" t="str">
        <f>IFERROR('All Plates'!K371,"Not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7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Plates'!A373</f>
        <v>P4_G12</v>
      </c>
      <c r="B401" s="5" t="str">
        <f>'All Plates'!J373</f>
        <v>9990529548</v>
      </c>
      <c r="C401" t="s">
        <v>4592</v>
      </c>
      <c r="D401" t="str">
        <f>IFERROR('All Plates'!K373,"Not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7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medium purity*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Plates'!A374</f>
        <v>P4_H01</v>
      </c>
      <c r="B402" s="5" t="str">
        <f>'All Plates'!J374</f>
        <v>9990529536</v>
      </c>
      <c r="C402" t="s">
        <v>4593</v>
      </c>
      <c r="D402" t="str">
        <f>IFERROR('All Plates'!K374,"Not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7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Plates'!A375</f>
        <v>P4_H02</v>
      </c>
      <c r="B403" s="5" t="str">
        <f>'All Plates'!J375</f>
        <v>9990529537</v>
      </c>
      <c r="C403" t="s">
        <v>4594</v>
      </c>
      <c r="D403" t="str">
        <f>IFERROR('All Plates'!K375,"Not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7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high purity*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Plates'!A376</f>
        <v>P4_H03</v>
      </c>
      <c r="B404" s="5" t="str">
        <f>'All Plates'!J376</f>
        <v>9990529538</v>
      </c>
      <c r="C404" t="s">
        <v>4595</v>
      </c>
      <c r="D404" t="str">
        <f>IFERROR('All Plates'!K376,"Not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7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high purity*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Plates'!A377</f>
        <v>P4_H04</v>
      </c>
      <c r="B405" s="5" t="str">
        <f>'All Plates'!J377</f>
        <v>9990529539</v>
      </c>
      <c r="C405" t="s">
        <v>4596</v>
      </c>
      <c r="D405" t="str">
        <f>IFERROR('All Plates'!K377,"Not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7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purity*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Plates'!A379</f>
        <v>P4_H06</v>
      </c>
      <c r="B406" s="5" t="str">
        <f>'All Plates'!J379</f>
        <v>9990529541</v>
      </c>
      <c r="C406" t="s">
        <v>4598</v>
      </c>
      <c r="D406" t="str">
        <f>IFERROR('All Plates'!K379,"Not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7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high purity*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Plates'!A380</f>
        <v>P4_H07</v>
      </c>
      <c r="B407" s="5" t="str">
        <f>'All Plates'!J380</f>
        <v>9990529542</v>
      </c>
      <c r="C407" t="s">
        <v>4599</v>
      </c>
      <c r="D407" t="str">
        <f>IFERROR('All Plates'!K380,"Not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7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Inconsistent Expert</v>
      </c>
      <c r="O407" t="str">
        <f>VLOOKUP(A407,'All Plates'!A:K,7,0)</f>
        <v>low solubility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Plates'!A381</f>
        <v>P4_H08</v>
      </c>
      <c r="B408" s="5" t="str">
        <f>'All Plates'!J381</f>
        <v>9990529543</v>
      </c>
      <c r="C408" t="s">
        <v>4600</v>
      </c>
      <c r="D408" t="str">
        <f>IFERROR('All Plates'!K381,"Not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7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addtional signals or too few signals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Plates'!A383</f>
        <v>P4_H10</v>
      </c>
      <c r="B409" s="5" t="str">
        <f>'All Plates'!J383</f>
        <v>9990529545</v>
      </c>
      <c r="C409" t="s">
        <v>4602</v>
      </c>
      <c r="D409" t="str">
        <f>IFERROR('All Plates'!K383,"Not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7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Inconsistent Expert</v>
      </c>
      <c r="O409" t="str">
        <f>VLOOKUP(A409,'All Plates'!A:K,7,0)</f>
        <v>addtional signals or too few signals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Plates'!A384</f>
        <v>P4_H11</v>
      </c>
      <c r="B410" s="5" t="str">
        <f>'All Plates'!J384</f>
        <v>9990529546</v>
      </c>
      <c r="C410" t="s">
        <v>4603</v>
      </c>
      <c r="D410" t="str">
        <f>IFERROR('All Plates'!K384,"Not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7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high purity*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Plates'!A385</f>
        <v>P4_H12</v>
      </c>
      <c r="B411" s="5" t="str">
        <f>'All Plates'!J385</f>
        <v>9990529547</v>
      </c>
      <c r="C411" t="s">
        <v>4604</v>
      </c>
      <c r="D411" t="str">
        <f>IFERROR('All Plates'!K385,"Not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7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high purity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Plates'!A386</f>
        <v>P5_A01</v>
      </c>
      <c r="B412" s="5" t="str">
        <f>'All Plates'!J386</f>
        <v>9990531825</v>
      </c>
      <c r="C412" t="s">
        <v>4605</v>
      </c>
      <c r="D412" t="str">
        <f>IFERROR('All Plates'!K386,"Not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7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Plates'!A387</f>
        <v>P5_A02</v>
      </c>
      <c r="B413" s="5" t="str">
        <f>'All Plates'!J387</f>
        <v>9990531806</v>
      </c>
      <c r="C413" t="s">
        <v>4606</v>
      </c>
      <c r="D413" t="str">
        <f>IFERROR('All Plates'!K387,"Not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7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Inconsistent Expert</v>
      </c>
      <c r="O413" t="str">
        <f>VLOOKUP(A413,'All Plates'!A:K,7,0)</f>
        <v>low solubility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Plates'!A389</f>
        <v>P5_A04</v>
      </c>
      <c r="B414" s="5" t="str">
        <f>'All Plates'!J389</f>
        <v>9990531753</v>
      </c>
      <c r="C414" t="s">
        <v>4608</v>
      </c>
      <c r="D414" t="str">
        <f>IFERROR('All Plates'!K389,"Not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7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Plates'!A390</f>
        <v>P5_A05</v>
      </c>
      <c r="B415" s="5" t="str">
        <f>'All Plates'!J390</f>
        <v>9990532027</v>
      </c>
      <c r="C415" t="s">
        <v>4609</v>
      </c>
      <c r="D415" t="str">
        <f>IFERROR('All Plates'!K390,"Not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7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purity*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Plates'!A391</f>
        <v>P5_A06</v>
      </c>
      <c r="B416" s="5" t="str">
        <f>'All Plates'!J391</f>
        <v>9990531801</v>
      </c>
      <c r="C416" t="s">
        <v>4610</v>
      </c>
      <c r="D416" t="str">
        <f>IFERROR('All Plates'!K391,"Not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7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purity*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Plates'!A392</f>
        <v>P5_A07</v>
      </c>
      <c r="B417" s="5" t="str">
        <f>'All Plates'!J392</f>
        <v>9990532025</v>
      </c>
      <c r="C417" t="s">
        <v>4611</v>
      </c>
      <c r="D417" t="str">
        <f>IFERROR('All Plates'!K392,"Not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7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high purity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Plates'!A393</f>
        <v>P5_A08</v>
      </c>
      <c r="B418" s="5" t="str">
        <f>'All Plates'!J393</f>
        <v>9990532024</v>
      </c>
      <c r="C418" t="s">
        <v>4612</v>
      </c>
      <c r="D418" t="str">
        <f>IFERROR('All Plates'!K393,"Not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7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Inconsistent Expert</v>
      </c>
      <c r="O418" t="str">
        <f>VLOOKUP(A418,'All Plates'!A:K,7,0)</f>
        <v>low solubility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Plates'!A394</f>
        <v>P5_A09</v>
      </c>
      <c r="B419" s="5" t="str">
        <f>'All Plates'!J394</f>
        <v>9990532023</v>
      </c>
      <c r="C419" t="s">
        <v>4613</v>
      </c>
      <c r="D419" t="str">
        <f>IFERROR('All Plates'!K394,"Not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7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Plates'!A395</f>
        <v>P5_A10</v>
      </c>
      <c r="B420" s="5" t="str">
        <f>'All Plates'!J395</f>
        <v>9990531777</v>
      </c>
      <c r="C420" t="s">
        <v>4614</v>
      </c>
      <c r="D420" t="str">
        <f>IFERROR('All Plates'!K395,"Not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7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high purity*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Plates'!A396</f>
        <v>P5_A11</v>
      </c>
      <c r="B421" s="5" t="str">
        <f>'All Plates'!J396</f>
        <v>9990531823</v>
      </c>
      <c r="C421" t="s">
        <v>4615</v>
      </c>
      <c r="D421" t="str">
        <f>IFERROR('All Plates'!K396,"Not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7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Plates'!A397</f>
        <v>P5_A12</v>
      </c>
      <c r="B422" s="5" t="str">
        <f>'All Plates'!J397</f>
        <v>9990531824</v>
      </c>
      <c r="C422" t="s">
        <v>4616</v>
      </c>
      <c r="D422" t="str">
        <f>IFERROR('All Plates'!K397,"Not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7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Plates'!A398</f>
        <v>P5_B01</v>
      </c>
      <c r="B423" s="5" t="str">
        <f>'All Plates'!J398</f>
        <v>9990532008</v>
      </c>
      <c r="C423" t="s">
        <v>4617</v>
      </c>
      <c r="D423" t="str">
        <f>IFERROR('All Plates'!K398,"Not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7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Plates'!A399</f>
        <v>P5_B02</v>
      </c>
      <c r="B424" s="5" t="str">
        <f>'All Plates'!J399</f>
        <v>9990532009</v>
      </c>
      <c r="C424" t="s">
        <v>4618</v>
      </c>
      <c r="D424" t="str">
        <f>IFERROR('All Plates'!K399,"Not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7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purity*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Plates'!A400</f>
        <v>P5_B03</v>
      </c>
      <c r="B425" s="5" t="str">
        <f>'All Plates'!J400</f>
        <v>9990532010</v>
      </c>
      <c r="C425" t="s">
        <v>4619</v>
      </c>
      <c r="D425" t="str">
        <f>IFERROR('All Plates'!K400,"Not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7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Plates'!A401</f>
        <v>P5_B04</v>
      </c>
      <c r="B426" s="5" t="str">
        <f>'All Plates'!J401</f>
        <v>9990532011</v>
      </c>
      <c r="C426" t="s">
        <v>4620</v>
      </c>
      <c r="D426" t="str">
        <f>IFERROR('All Plates'!K401,"Not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7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Plates'!A402</f>
        <v>P5_B05</v>
      </c>
      <c r="B427" s="5" t="str">
        <f>'All Plates'!J402</f>
        <v>9990532012</v>
      </c>
      <c r="C427" t="s">
        <v>4621</v>
      </c>
      <c r="D427" t="str">
        <f>IFERROR('All Plates'!K402,"Not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7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purity*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Plates'!A404</f>
        <v>P5_B07</v>
      </c>
      <c r="B428" s="5" t="str">
        <f>'All Plates'!J404</f>
        <v>9990532014</v>
      </c>
      <c r="C428" t="s">
        <v>4623</v>
      </c>
      <c r="D428" t="str">
        <f>IFERROR('All Plates'!K404,"Not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7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Plates'!A406</f>
        <v>P5_B09</v>
      </c>
      <c r="B429" s="5" t="str">
        <f>'All Plates'!J406</f>
        <v>9990532016</v>
      </c>
      <c r="C429" t="s">
        <v>4625</v>
      </c>
      <c r="D429" t="str">
        <f>IFERROR('All Plates'!K406,"Not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7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addtional signals or too few signals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Plates'!A407</f>
        <v>P5_B10</v>
      </c>
      <c r="B430" s="5" t="str">
        <f>'All Plates'!J407</f>
        <v>9990532017</v>
      </c>
      <c r="C430" t="s">
        <v>4626</v>
      </c>
      <c r="D430" t="str">
        <f>IFERROR('All Plates'!K407,"Not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7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very high purity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Plates'!A408</f>
        <v>P5_B11</v>
      </c>
      <c r="B431" s="5" t="str">
        <f>'All Plates'!J408</f>
        <v>9990532018</v>
      </c>
      <c r="C431" t="s">
        <v>4627</v>
      </c>
      <c r="D431" t="str">
        <f>IFERROR('All Plates'!K408,"Not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7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Plates'!A409</f>
        <v>P5_B12</v>
      </c>
      <c r="B432" s="5" t="str">
        <f>'All Plates'!J409</f>
        <v>9990532019</v>
      </c>
      <c r="C432" t="s">
        <v>4628</v>
      </c>
      <c r="D432" t="str">
        <f>IFERROR('All Plates'!K409,"Not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7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Inconsistent Expert</v>
      </c>
      <c r="O432" t="str">
        <f>VLOOKUP(A432,'All Plates'!A:K,7,0)</f>
        <v>low solubility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Plates'!A410</f>
        <v>P5_C01</v>
      </c>
      <c r="B433" s="5" t="str">
        <f>'All Plates'!J410</f>
        <v>9990532007</v>
      </c>
      <c r="C433" t="s">
        <v>4629</v>
      </c>
      <c r="D433" t="str">
        <f>IFERROR('All Plates'!K410,"Not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7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very high purity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Plates'!A411</f>
        <v>P5_C02</v>
      </c>
      <c r="B434" s="5" t="str">
        <f>'All Plates'!J411</f>
        <v>9990532006</v>
      </c>
      <c r="C434" t="s">
        <v>4630</v>
      </c>
      <c r="D434" t="str">
        <f>IFERROR('All Plates'!K411,"Not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7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medium purity*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Plates'!A412</f>
        <v>P5_C03</v>
      </c>
      <c r="B435" s="5" t="str">
        <f>'All Plates'!J412</f>
        <v>9990532005</v>
      </c>
      <c r="C435" t="s">
        <v>4631</v>
      </c>
      <c r="D435" t="str">
        <f>IFERROR('All Plates'!K412,"Not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7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addtional signals or too few signals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Plates'!A413</f>
        <v>P5_C04</v>
      </c>
      <c r="B436" s="5" t="str">
        <f>'All Plates'!J413</f>
        <v>9990532004</v>
      </c>
      <c r="C436" t="s">
        <v>4632</v>
      </c>
      <c r="D436" t="str">
        <f>IFERROR('All Plates'!K413,"Not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7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purity*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Plates'!A414</f>
        <v>P5_C05</v>
      </c>
      <c r="B437" s="5" t="str">
        <f>'All Plates'!J414</f>
        <v>9990532003</v>
      </c>
      <c r="C437" t="s">
        <v>4633</v>
      </c>
      <c r="D437" t="str">
        <f>IFERROR('All Plates'!K414,"Not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7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purity*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Plates'!A415</f>
        <v>P5_C06</v>
      </c>
      <c r="B438" s="5" t="str">
        <f>'All Plates'!J415</f>
        <v>9990532002</v>
      </c>
      <c r="C438" t="s">
        <v>4634</v>
      </c>
      <c r="D438" t="str">
        <f>IFERROR('All Plates'!K415,"Not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7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purity*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Plates'!A416</f>
        <v>P5_C07</v>
      </c>
      <c r="B439" s="5" t="str">
        <f>'All Plates'!J416</f>
        <v>9990532001</v>
      </c>
      <c r="C439" t="s">
        <v>4635</v>
      </c>
      <c r="D439" t="str">
        <f>IFERROR('All Plates'!K416,"Not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7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Plates'!A417</f>
        <v>P5_C08</v>
      </c>
      <c r="B440" s="5" t="str">
        <f>'All Plates'!J417</f>
        <v>9990532000</v>
      </c>
      <c r="C440" t="s">
        <v>4636</v>
      </c>
      <c r="D440" t="str">
        <f>IFERROR('All Plates'!K417,"Not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7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medium purity*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Plates'!A418</f>
        <v>P5_C09</v>
      </c>
      <c r="B441" s="5" t="str">
        <f>'All Plates'!J418</f>
        <v>9990531999</v>
      </c>
      <c r="C441" t="s">
        <v>4637</v>
      </c>
      <c r="D441" t="str">
        <f>IFERROR('All Plates'!K418,"Not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7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medium purity*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Plates'!A419</f>
        <v>P5_C10</v>
      </c>
      <c r="B442" s="5" t="str">
        <f>'All Plates'!J419</f>
        <v>9990531998</v>
      </c>
      <c r="C442" t="s">
        <v>4638</v>
      </c>
      <c r="D442" t="str">
        <f>IFERROR('All Plates'!K419,"Not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7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high purity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Plates'!A420</f>
        <v>P5_C11</v>
      </c>
      <c r="B443" s="5" t="str">
        <f>'All Plates'!J420</f>
        <v>9990531997</v>
      </c>
      <c r="C443" t="s">
        <v>4639</v>
      </c>
      <c r="D443" t="str">
        <f>IFERROR('All Plates'!K420,"Not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7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Inconsistent Expert</v>
      </c>
      <c r="O443" t="str">
        <f>VLOOKUP(A443,'All Plates'!A:K,7,0)</f>
        <v>low solubility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Plates'!A421</f>
        <v>P5_C12</v>
      </c>
      <c r="B444" s="5" t="str">
        <f>'All Plates'!J421</f>
        <v>9990531996</v>
      </c>
      <c r="C444" t="s">
        <v>4640</v>
      </c>
      <c r="D444" t="str">
        <f>IFERROR('All Plates'!K421,"Not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7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purity*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Plates'!A422</f>
        <v>P5_D01</v>
      </c>
      <c r="B445" s="5" t="str">
        <f>'All Plates'!J422</f>
        <v>9990531984</v>
      </c>
      <c r="C445" t="s">
        <v>4641</v>
      </c>
      <c r="D445" t="str">
        <f>IFERROR('All Plates'!K422,"Not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7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Plates'!A423</f>
        <v>P5_D02</v>
      </c>
      <c r="B446" s="5" t="str">
        <f>'All Plates'!J423</f>
        <v>9990531985</v>
      </c>
      <c r="C446" t="s">
        <v>4642</v>
      </c>
      <c r="D446" t="str">
        <f>IFERROR('All Plates'!K423,"Not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7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purity*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Plates'!A424</f>
        <v>P5_D03</v>
      </c>
      <c r="B447" s="5" t="str">
        <f>'All Plates'!J424</f>
        <v>9990531986</v>
      </c>
      <c r="C447" t="s">
        <v>4643</v>
      </c>
      <c r="D447" t="str">
        <f>IFERROR('All Plates'!K424,"Not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7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Plates'!A425</f>
        <v>P5_D04</v>
      </c>
      <c r="B448" s="5" t="str">
        <f>'All Plates'!J425</f>
        <v>9990531987</v>
      </c>
      <c r="C448" t="s">
        <v>4644</v>
      </c>
      <c r="D448" t="str">
        <f>IFERROR('All Plates'!K425,"Not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7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Plates'!A426</f>
        <v>P5_D05</v>
      </c>
      <c r="B449" s="5" t="str">
        <f>'All Plates'!J426</f>
        <v>9990531988</v>
      </c>
      <c r="C449" t="s">
        <v>4645</v>
      </c>
      <c r="D449" t="str">
        <f>IFERROR('All Plates'!K426,"Not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7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Plates'!A427</f>
        <v>P5_D06</v>
      </c>
      <c r="B450" s="5" t="str">
        <f>'All Plates'!J427</f>
        <v>9990531989</v>
      </c>
      <c r="C450" t="s">
        <v>4646</v>
      </c>
      <c r="D450" t="str">
        <f>IFERROR('All Plates'!K427,"Not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7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very high purity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Plates'!A428</f>
        <v>P5_D07</v>
      </c>
      <c r="B451" s="5" t="str">
        <f>'All Plates'!J428</f>
        <v>9990531990</v>
      </c>
      <c r="C451" t="s">
        <v>4647</v>
      </c>
      <c r="D451" t="str">
        <f>IFERROR('All Plates'!K428,"Not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7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Plates'!A429</f>
        <v>P5_D08</v>
      </c>
      <c r="B452" s="5" t="str">
        <f>'All Plates'!J429</f>
        <v>9990531991</v>
      </c>
      <c r="C452" t="s">
        <v>4648</v>
      </c>
      <c r="D452" t="str">
        <f>IFERROR('All Plates'!K429,"Not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7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Inconsistent Expert</v>
      </c>
      <c r="O452" t="str">
        <f>VLOOKUP(A452,'All Plates'!A:K,7,0)</f>
        <v>low solubility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Plates'!A430</f>
        <v>P5_D09</v>
      </c>
      <c r="B453" s="5" t="str">
        <f>'All Plates'!J430</f>
        <v>9990531992</v>
      </c>
      <c r="C453" t="s">
        <v>4649</v>
      </c>
      <c r="D453" t="str">
        <f>IFERROR('All Plates'!K430,"Not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7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Plates'!A431</f>
        <v>P5_D10</v>
      </c>
      <c r="B454" s="5" t="str">
        <f>'All Plates'!J431</f>
        <v>9990531993</v>
      </c>
      <c r="C454" t="s">
        <v>4650</v>
      </c>
      <c r="D454" t="str">
        <f>IFERROR('All Plates'!K431,"Not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7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purity*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Plates'!A432</f>
        <v>P5_D11</v>
      </c>
      <c r="B455" s="5" t="str">
        <f>'All Plates'!J432</f>
        <v>9990531994</v>
      </c>
      <c r="C455" t="s">
        <v>4651</v>
      </c>
      <c r="D455" t="str">
        <f>IFERROR('All Plates'!K432,"Not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7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Inconsistent Expert</v>
      </c>
      <c r="O455" t="str">
        <f>VLOOKUP(A455,'All Plates'!A:K,7,0)</f>
        <v>addtional signals or too few signals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Plates'!A433</f>
        <v>P5_D12</v>
      </c>
      <c r="B456" s="5" t="str">
        <f>'All Plates'!J433</f>
        <v>9990531995</v>
      </c>
      <c r="C456" t="s">
        <v>4652</v>
      </c>
      <c r="D456" t="str">
        <f>IFERROR('All Plates'!K433,"Not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7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Plates'!A434</f>
        <v>P5_E01</v>
      </c>
      <c r="B457" s="5" t="str">
        <f>'All Plates'!J434</f>
        <v>9990531983</v>
      </c>
      <c r="C457" t="s">
        <v>4653</v>
      </c>
      <c r="D457" t="str">
        <f>IFERROR('All Plates'!K434,"Not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7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Plates'!A435</f>
        <v>P5_E02</v>
      </c>
      <c r="B458" s="5" t="str">
        <f>'All Plates'!J435</f>
        <v>9990531982</v>
      </c>
      <c r="C458" t="s">
        <v>4654</v>
      </c>
      <c r="D458" t="str">
        <f>IFERROR('All Plates'!K435,"Not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7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Plates'!A436</f>
        <v>P5_E03</v>
      </c>
      <c r="B459" s="5" t="str">
        <f>'All Plates'!J436</f>
        <v>9990531981</v>
      </c>
      <c r="C459" t="s">
        <v>4655</v>
      </c>
      <c r="D459" t="str">
        <f>IFERROR('All Plates'!K436,"Not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7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very high purity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Plates'!A438</f>
        <v>P5_E05</v>
      </c>
      <c r="B460" s="5" t="str">
        <f>'All Plates'!J438</f>
        <v>9990531979</v>
      </c>
      <c r="C460" t="s">
        <v>4657</v>
      </c>
      <c r="D460" t="str">
        <f>IFERROR('All Plates'!K438,"Not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7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high purity*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Plates'!A439</f>
        <v>P5_E06</v>
      </c>
      <c r="B461" s="5" t="str">
        <f>'All Plates'!J439</f>
        <v>9990531978</v>
      </c>
      <c r="C461" t="s">
        <v>4658</v>
      </c>
      <c r="D461" t="str">
        <f>IFERROR('All Plates'!K439,"Not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7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purity*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Plates'!A440</f>
        <v>P5_E07</v>
      </c>
      <c r="B462" s="5" t="str">
        <f>'All Plates'!J440</f>
        <v>9990531977</v>
      </c>
      <c r="C462" t="s">
        <v>4659</v>
      </c>
      <c r="D462" t="str">
        <f>IFERROR('All Plates'!K440,"Not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7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very high purity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Plates'!A441</f>
        <v>P5_E08</v>
      </c>
      <c r="B463" s="5" t="str">
        <f>'All Plates'!J441</f>
        <v>9990531976</v>
      </c>
      <c r="C463" t="s">
        <v>4660</v>
      </c>
      <c r="D463" t="str">
        <f>IFERROR('All Plates'!K441,"Not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7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very high purity*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Plates'!A442</f>
        <v>P5_E09</v>
      </c>
      <c r="B464" s="5" t="str">
        <f>'All Plates'!J442</f>
        <v>9990531975</v>
      </c>
      <c r="C464" t="s">
        <v>4661</v>
      </c>
      <c r="D464" t="str">
        <f>IFERROR('All Plates'!K442,"Not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7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very high purity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Plates'!A443</f>
        <v>P5_E10</v>
      </c>
      <c r="B465" s="5" t="str">
        <f>'All Plates'!J443</f>
        <v>9990531974</v>
      </c>
      <c r="C465" t="s">
        <v>4662</v>
      </c>
      <c r="D465" t="str">
        <f>IFERROR('All Plates'!K443,"Not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7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medium purity*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Plates'!A444</f>
        <v>P5_E11</v>
      </c>
      <c r="B466" s="5" t="str">
        <f>'All Plates'!J444</f>
        <v>9990531973</v>
      </c>
      <c r="C466" t="s">
        <v>4663</v>
      </c>
      <c r="D466" t="str">
        <f>IFERROR('All Plates'!K444,"Not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7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Plates'!A445</f>
        <v>P5_E12</v>
      </c>
      <c r="B467" s="5" t="str">
        <f>'All Plates'!J445</f>
        <v>9990531972</v>
      </c>
      <c r="C467" t="s">
        <v>4664</v>
      </c>
      <c r="D467" t="str">
        <f>IFERROR('All Plates'!K445,"Not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7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high purity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Plates'!A446</f>
        <v>P5_F01</v>
      </c>
      <c r="B468" s="5" t="str">
        <f>'All Plates'!J446</f>
        <v>9990531960</v>
      </c>
      <c r="C468" t="s">
        <v>4665</v>
      </c>
      <c r="D468" t="str">
        <f>IFERROR('All Plates'!K446,"Not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7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Plates'!A447</f>
        <v>P5_F02</v>
      </c>
      <c r="B469" s="5" t="str">
        <f>'All Plates'!J447</f>
        <v>9990531961</v>
      </c>
      <c r="C469" t="s">
        <v>4666</v>
      </c>
      <c r="D469" t="str">
        <f>IFERROR('All Plates'!K447,"Not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7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Plates'!A449</f>
        <v>P5_F04</v>
      </c>
      <c r="B470" s="5" t="str">
        <f>'All Plates'!J449</f>
        <v>9990531963</v>
      </c>
      <c r="C470" t="s">
        <v>4668</v>
      </c>
      <c r="D470" t="str">
        <f>IFERROR('All Plates'!K449,"Not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7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medium purity*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Plates'!A450</f>
        <v>P5_F05</v>
      </c>
      <c r="B471" s="5" t="str">
        <f>'All Plates'!J450</f>
        <v>9990531964</v>
      </c>
      <c r="C471" t="s">
        <v>4669</v>
      </c>
      <c r="D471" t="str">
        <f>IFERROR('All Plates'!K450,"Not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7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Inconsistent Expert</v>
      </c>
      <c r="O471" t="str">
        <f>VLOOKUP(A471,'All Plates'!A:K,7,0)</f>
        <v>low solubility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Plates'!A451</f>
        <v>P5_F06</v>
      </c>
      <c r="B472" s="5" t="str">
        <f>'All Plates'!J451</f>
        <v>9990531965</v>
      </c>
      <c r="C472" t="s">
        <v>4670</v>
      </c>
      <c r="D472" t="str">
        <f>IFERROR('All Plates'!K451,"Not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7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Plates'!A453</f>
        <v>P5_F08</v>
      </c>
      <c r="B473" s="5" t="str">
        <f>'All Plates'!J453</f>
        <v>9990531967</v>
      </c>
      <c r="C473" t="s">
        <v>4672</v>
      </c>
      <c r="D473" t="str">
        <f>IFERROR('All Plates'!K453,"Not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7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medium purity*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Plates'!A454</f>
        <v>P5_F09</v>
      </c>
      <c r="B474" s="5" t="str">
        <f>'All Plates'!J454</f>
        <v>9990531968</v>
      </c>
      <c r="C474" t="s">
        <v>4673</v>
      </c>
      <c r="D474" t="str">
        <f>IFERROR('All Plates'!K454,"Not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7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very high purity*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Plates'!A455</f>
        <v>P5_F10</v>
      </c>
      <c r="B475" s="5" t="str">
        <f>'All Plates'!J455</f>
        <v>9990531969</v>
      </c>
      <c r="C475" t="s">
        <v>4674</v>
      </c>
      <c r="D475" t="str">
        <f>IFERROR('All Plates'!K455,"Not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7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very high purity*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Plates'!A456</f>
        <v>P5_F11</v>
      </c>
      <c r="B476" s="5" t="str">
        <f>'All Plates'!J456</f>
        <v>9990531970</v>
      </c>
      <c r="C476" t="s">
        <v>4675</v>
      </c>
      <c r="D476" t="str">
        <f>IFERROR('All Plates'!K456,"Not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7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very high purity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Plates'!A457</f>
        <v>P5_F12</v>
      </c>
      <c r="B477" s="5" t="str">
        <f>'All Plates'!J457</f>
        <v>9990531782</v>
      </c>
      <c r="C477" t="s">
        <v>4676</v>
      </c>
      <c r="D477" t="str">
        <f>IFERROR('All Plates'!K457,"Not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7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addtional signals or too few signals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Plates'!A458</f>
        <v>P5_G01</v>
      </c>
      <c r="B478" s="5" t="str">
        <f>'All Plates'!J458</f>
        <v>9990531959</v>
      </c>
      <c r="C478" t="s">
        <v>4677</v>
      </c>
      <c r="D478" t="str">
        <f>IFERROR('All Plates'!K458,"Not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7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medium purity*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Plates'!A459</f>
        <v>P5_G02</v>
      </c>
      <c r="B479" s="5" t="str">
        <f>'All Plates'!J459</f>
        <v>9990531958</v>
      </c>
      <c r="C479" t="s">
        <v>4678</v>
      </c>
      <c r="D479" t="str">
        <f>IFERROR('All Plates'!K459,"Not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7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very high purity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Plates'!A460</f>
        <v>P5_G03</v>
      </c>
      <c r="B480" s="5" t="str">
        <f>'All Plates'!J460</f>
        <v>9990531957</v>
      </c>
      <c r="C480" t="s">
        <v>4679</v>
      </c>
      <c r="D480" t="str">
        <f>IFERROR('All Plates'!K460,"Not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7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very high purity*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Plates'!A461</f>
        <v>P5_G04</v>
      </c>
      <c r="B481" s="5" t="str">
        <f>'All Plates'!J461</f>
        <v>9990531956</v>
      </c>
      <c r="C481" t="s">
        <v>4680</v>
      </c>
      <c r="D481" t="str">
        <f>IFERROR('All Plates'!K461,"Not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7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very high purity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Plates'!A463</f>
        <v>P5_G06</v>
      </c>
      <c r="B482" s="5" t="str">
        <f>'All Plates'!J463</f>
        <v>BARCODE MISSING!</v>
      </c>
      <c r="C482" t="s">
        <v>4989</v>
      </c>
      <c r="D482" t="str">
        <f>IFERROR('All Plates'!K463,"Not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7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Plates'!A464</f>
        <v>P5_G07</v>
      </c>
      <c r="B483" s="5" t="str">
        <f>'All Plates'!J464</f>
        <v>9990531953</v>
      </c>
      <c r="C483" t="s">
        <v>4682</v>
      </c>
      <c r="D483" t="str">
        <f>IFERROR('All Plates'!K464,"Not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7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Inconsistent Expert</v>
      </c>
      <c r="O483" t="str">
        <f>VLOOKUP(A483,'All Plates'!A:K,7,0)</f>
        <v>low solubility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Plates'!A466</f>
        <v>P5_G09</v>
      </c>
      <c r="B484" s="5" t="str">
        <f>'All Plates'!J466</f>
        <v>9990531951</v>
      </c>
      <c r="C484" t="s">
        <v>4684</v>
      </c>
      <c r="D484" t="str">
        <f>IFERROR('All Plates'!K466,"Not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7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very high purity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Plates'!A468</f>
        <v>P5_G11</v>
      </c>
      <c r="B485" s="5" t="str">
        <f>'All Plates'!J468</f>
        <v>9990531949</v>
      </c>
      <c r="C485" t="s">
        <v>4686</v>
      </c>
      <c r="D485" t="str">
        <f>IFERROR('All Plates'!K468,"Not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7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medium purity*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Plates'!A469</f>
        <v>P5_G12</v>
      </c>
      <c r="B486" s="5" t="str">
        <f>'All Plates'!J469</f>
        <v>9990531948</v>
      </c>
      <c r="C486" t="s">
        <v>4687</v>
      </c>
      <c r="D486" t="str">
        <f>IFERROR('All Plates'!K469,"Not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7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high purity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Plates'!A470</f>
        <v>P5_H01</v>
      </c>
      <c r="B487" s="5" t="str">
        <f>'All Plates'!J470</f>
        <v>9990531936</v>
      </c>
      <c r="C487" t="s">
        <v>4688</v>
      </c>
      <c r="D487" t="str">
        <f>IFERROR('All Plates'!K470,"Not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7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very high purity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Plates'!A471</f>
        <v>P5_H02</v>
      </c>
      <c r="B488" s="5" t="str">
        <f>'All Plates'!J471</f>
        <v>9990531937</v>
      </c>
      <c r="C488" t="s">
        <v>4689</v>
      </c>
      <c r="D488" t="str">
        <f>IFERROR('All Plates'!K471,"Not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7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very high purity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Plates'!A472</f>
        <v>P5_H03</v>
      </c>
      <c r="B489" s="5" t="str">
        <f>'All Plates'!J472</f>
        <v>9990531938</v>
      </c>
      <c r="C489" t="s">
        <v>4690</v>
      </c>
      <c r="D489" t="str">
        <f>IFERROR('All Plates'!K472,"Not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7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very high purity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Plates'!A474</f>
        <v>P5_H05</v>
      </c>
      <c r="B490" s="5" t="str">
        <f>'All Plates'!J474</f>
        <v>9990531940</v>
      </c>
      <c r="C490" t="s">
        <v>4692</v>
      </c>
      <c r="D490" t="str">
        <f>IFERROR('All Plates'!K474,"Not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7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Consistent Expert</v>
      </c>
      <c r="O490" t="str">
        <f>VLOOKUP(A490,'All Plates'!A:K,7,0)</f>
        <v>very high purity*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Plates'!A475</f>
        <v>P5_H06</v>
      </c>
      <c r="B491" s="5" t="str">
        <f>'All Plates'!J475</f>
        <v>9990531941</v>
      </c>
      <c r="C491" t="s">
        <v>4693</v>
      </c>
      <c r="D491" t="str">
        <f>IFERROR('All Plates'!K475,"Not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7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very high purity*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Plates'!A476</f>
        <v>P5_H07</v>
      </c>
      <c r="B492" s="5" t="str">
        <f>'All Plates'!J476</f>
        <v>9990531942</v>
      </c>
      <c r="C492" t="s">
        <v>4694</v>
      </c>
      <c r="D492" t="str">
        <f>IFERROR('All Plates'!K476,"Not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7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very high purity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Plates'!A478</f>
        <v>P5_H09</v>
      </c>
      <c r="B493" s="5" t="str">
        <f>'All Plates'!J478</f>
        <v>9990531944</v>
      </c>
      <c r="C493" t="s">
        <v>4696</v>
      </c>
      <c r="D493" t="str">
        <f>IFERROR('All Plates'!K478,"Not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7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addtional signals or too few signals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Plates'!A480</f>
        <v>P5_H11</v>
      </c>
      <c r="B494" s="5" t="str">
        <f>'All Plates'!J480</f>
        <v>9990531946</v>
      </c>
      <c r="C494" t="s">
        <v>4698</v>
      </c>
      <c r="D494" t="str">
        <f>IFERROR('All Plates'!K480,"Not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7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addtional signals or too few signals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Plates'!A481</f>
        <v>P5_H12</v>
      </c>
      <c r="B495" s="5" t="str">
        <f>'All Plates'!J481</f>
        <v>9990531947</v>
      </c>
      <c r="C495" t="s">
        <v>4699</v>
      </c>
      <c r="D495" t="str">
        <f>IFERROR('All Plates'!K481,"Not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7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Inconsistent Expert</v>
      </c>
      <c r="O495" t="str">
        <f>VLOOKUP(A495,'All Plates'!A:K,7,0)</f>
        <v>low solubility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Plates'!A482</f>
        <v>P6_A01</v>
      </c>
      <c r="B496" s="5" t="str">
        <f>'All Plates'!J482</f>
        <v>9990531826</v>
      </c>
      <c r="C496" t="s">
        <v>4700</v>
      </c>
      <c r="D496" t="str">
        <f>IFERROR('All Plates'!K482,"Not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7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Inconsistent Expert</v>
      </c>
      <c r="O496" t="str">
        <f>VLOOKUP(A496,'All Plates'!A:K,7,0)</f>
        <v>low solubility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Plates'!A483</f>
        <v>P6_A02</v>
      </c>
      <c r="B497" s="5" t="str">
        <f>'All Plates'!J483</f>
        <v>9990531827</v>
      </c>
      <c r="C497" t="s">
        <v>4701</v>
      </c>
      <c r="D497" t="str">
        <f>IFERROR('All Plates'!K483,"Not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7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Inconsistent Expert</v>
      </c>
      <c r="O497" t="str">
        <f>VLOOKUP(A497,'All Plates'!A:K,7,0)</f>
        <v>low solubility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Plates'!A484</f>
        <v>P6_A03</v>
      </c>
      <c r="B498" s="5" t="str">
        <f>'All Plates'!J484</f>
        <v>9990531833</v>
      </c>
      <c r="C498" t="s">
        <v>4702</v>
      </c>
      <c r="D498" t="str">
        <f>IFERROR('All Plates'!K484,"Not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7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very high purity*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Plates'!A485</f>
        <v>P6_A04</v>
      </c>
      <c r="B499" s="5" t="str">
        <f>'All Plates'!J485</f>
        <v>9990531831</v>
      </c>
      <c r="C499" t="s">
        <v>4703</v>
      </c>
      <c r="D499" t="str">
        <f>IFERROR('All Plates'!K485,"Not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7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Inconsistent Expert</v>
      </c>
      <c r="O499" t="str">
        <f>VLOOKUP(A499,'All Plates'!A:K,7,0)</f>
        <v>low solubility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Plates'!A486</f>
        <v>P6_A05</v>
      </c>
      <c r="B500" s="5" t="str">
        <f>'All Plates'!J486</f>
        <v>9990531834</v>
      </c>
      <c r="C500" t="s">
        <v>4704</v>
      </c>
      <c r="D500" t="str">
        <f>IFERROR('All Plates'!K486,"Not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7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high purity*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Plates'!A487</f>
        <v>P6_A06</v>
      </c>
      <c r="B501" s="5" t="str">
        <f>'All Plates'!J487</f>
        <v>9990531832</v>
      </c>
      <c r="C501" t="s">
        <v>4705</v>
      </c>
      <c r="D501" t="str">
        <f>IFERROR('All Plates'!K487,"Not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7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high purity*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Plates'!A488</f>
        <v>P6_A07</v>
      </c>
      <c r="B502" s="5" t="str">
        <f>'All Plates'!J488</f>
        <v>9990531829</v>
      </c>
      <c r="C502" t="s">
        <v>4706</v>
      </c>
      <c r="D502" t="str">
        <f>IFERROR('All Plates'!K488,"Not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7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high purity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Plates'!A489</f>
        <v>P6_A08</v>
      </c>
      <c r="B503" s="5" t="str">
        <f>'All Plates'!J489</f>
        <v>9990531736</v>
      </c>
      <c r="C503" t="s">
        <v>4707</v>
      </c>
      <c r="D503" t="str">
        <f>IFERROR('All Plates'!K489,"Not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7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Inconsistent Expert</v>
      </c>
      <c r="O503" t="str">
        <f>VLOOKUP(A503,'All Plates'!A:K,7,0)</f>
        <v>addtional signals or too few signals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Plates'!A490</f>
        <v>P6_A09</v>
      </c>
      <c r="B504" s="5" t="str">
        <f>'All Plates'!J490</f>
        <v>9990531735</v>
      </c>
      <c r="C504" t="s">
        <v>4708</v>
      </c>
      <c r="D504" t="str">
        <f>IFERROR('All Plates'!K490,"Not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7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very high purity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Plates'!A491</f>
        <v>P6_A10</v>
      </c>
      <c r="B505" s="5" t="str">
        <f>'All Plates'!J491</f>
        <v>9990531734</v>
      </c>
      <c r="C505" t="s">
        <v>4709</v>
      </c>
      <c r="D505" t="str">
        <f>IFERROR('All Plates'!K491,"Not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7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high purity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Plates'!A492</f>
        <v>P6_A11</v>
      </c>
      <c r="B506" s="5" t="str">
        <f>'All Plates'!J492</f>
        <v>9990530736</v>
      </c>
      <c r="C506" t="s">
        <v>4710</v>
      </c>
      <c r="D506" t="str">
        <f>IFERROR('All Plates'!K492,"Not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7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addtional signals or too few signals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Plates'!A493</f>
        <v>P6_A12</v>
      </c>
      <c r="B507" s="5" t="str">
        <f>'All Plates'!J493</f>
        <v>9990531740</v>
      </c>
      <c r="C507" t="s">
        <v>4711</v>
      </c>
      <c r="D507" t="str">
        <f>IFERROR('All Plates'!K493,"Not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7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Inconsistent Expert</v>
      </c>
      <c r="O507" t="str">
        <f>VLOOKUP(A507,'All Plates'!A:K,7,0)</f>
        <v>low solubility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Plates'!A494</f>
        <v>P6_B01</v>
      </c>
      <c r="B508" s="5" t="str">
        <f>'All Plates'!J494</f>
        <v>9990531720</v>
      </c>
      <c r="C508" t="s">
        <v>4712</v>
      </c>
      <c r="D508" t="str">
        <f>IFERROR('All Plates'!K494,"Not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7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high purity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Plates'!A495</f>
        <v>P6_B02</v>
      </c>
      <c r="B509" s="5" t="str">
        <f>'All Plates'!J495</f>
        <v>9990531721</v>
      </c>
      <c r="C509" t="s">
        <v>4713</v>
      </c>
      <c r="D509" t="str">
        <f>IFERROR('All Plates'!K495,"Not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7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addtional signals or too few signals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Plates'!A496</f>
        <v>P6_B03</v>
      </c>
      <c r="B510" s="5" t="str">
        <f>'All Plates'!J496</f>
        <v>9990531722</v>
      </c>
      <c r="C510" t="s">
        <v>4714</v>
      </c>
      <c r="D510" t="str">
        <f>IFERROR('All Plates'!K496,"Not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7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medium purity*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Plates'!A497</f>
        <v>P6_B04</v>
      </c>
      <c r="B511" s="5" t="str">
        <f>'All Plates'!J497</f>
        <v>9990531723</v>
      </c>
      <c r="C511" t="s">
        <v>4715</v>
      </c>
      <c r="D511" t="str">
        <f>IFERROR('All Plates'!K497,"Not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7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Inconsistent Expert</v>
      </c>
      <c r="O511" t="str">
        <f>VLOOKUP(A511,'All Plates'!A:K,7,0)</f>
        <v>low solubility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Plates'!A498</f>
        <v>P6_B05</v>
      </c>
      <c r="B512" s="5" t="str">
        <f>'All Plates'!J498</f>
        <v>9990531724</v>
      </c>
      <c r="C512" t="s">
        <v>4716</v>
      </c>
      <c r="D512" t="str">
        <f>IFERROR('All Plates'!K498,"Not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7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Inconsistent Expert</v>
      </c>
      <c r="O512" t="str">
        <f>VLOOKUP(A512,'All Plates'!A:K,7,0)</f>
        <v>addtional signals or too few signals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Plates'!A499</f>
        <v>P6_B06</v>
      </c>
      <c r="B513" s="5" t="str">
        <f>'All Plates'!J499</f>
        <v>9990531725</v>
      </c>
      <c r="C513" t="s">
        <v>4717</v>
      </c>
      <c r="D513" t="str">
        <f>IFERROR('All Plates'!K499,"Not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7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Consistent Expert</v>
      </c>
      <c r="O513" t="str">
        <f>VLOOKUP(A513,'All Plates'!A:K,7,0)</f>
        <v>very high purity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Plates'!A500</f>
        <v>P6_B07</v>
      </c>
      <c r="B514" s="5" t="str">
        <f>'All Plates'!J500</f>
        <v>9990530735</v>
      </c>
      <c r="C514" t="s">
        <v>4718</v>
      </c>
      <c r="D514" t="str">
        <f>IFERROR('All Plates'!K500,"Not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7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high purity*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Plates'!A501</f>
        <v>P6_B08</v>
      </c>
      <c r="B515" s="5" t="str">
        <f>'All Plates'!J501</f>
        <v>9990531727</v>
      </c>
      <c r="C515" t="s">
        <v>4719</v>
      </c>
      <c r="D515" t="str">
        <f>IFERROR('All Plates'!K501,"Not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7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high purity*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Plates'!A502</f>
        <v>P6_B09</v>
      </c>
      <c r="B516" s="5" t="str">
        <f>'All Plates'!J502</f>
        <v>9990531728</v>
      </c>
      <c r="C516" t="s">
        <v>4720</v>
      </c>
      <c r="D516" t="str">
        <f>IFERROR('All Plates'!K502,"Not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7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medium purity*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Plates'!A503</f>
        <v>P6_B10</v>
      </c>
      <c r="B517" s="5" t="str">
        <f>'All Plates'!J503</f>
        <v>9990531729</v>
      </c>
      <c r="C517" t="s">
        <v>4721</v>
      </c>
      <c r="D517" t="str">
        <f>IFERROR('All Plates'!K503,"Not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7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high purity*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Plates'!A504</f>
        <v>P6_B11</v>
      </c>
      <c r="B518" s="5" t="str">
        <f>'All Plates'!J504</f>
        <v>9990530734</v>
      </c>
      <c r="C518" t="s">
        <v>4722</v>
      </c>
      <c r="D518" t="str">
        <f>IFERROR('All Plates'!K504,"Not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7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very high purity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Plates'!A505</f>
        <v>P6_B12</v>
      </c>
      <c r="B519" s="5" t="str">
        <f>'All Plates'!J505</f>
        <v>9990531731</v>
      </c>
      <c r="C519" t="s">
        <v>4723</v>
      </c>
      <c r="D519" t="str">
        <f>IFERROR('All Plates'!K505,"Not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7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very 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Plates'!A506</f>
        <v>P6_C01</v>
      </c>
      <c r="B520" s="5" t="str">
        <f>'All Plates'!J506</f>
        <v>9990531719</v>
      </c>
      <c r="C520" t="s">
        <v>4724</v>
      </c>
      <c r="D520" t="str">
        <f>IFERROR('All Plates'!K506,"Not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7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Inconsistent Expert</v>
      </c>
      <c r="O520" t="str">
        <f>VLOOKUP(A520,'All Plates'!A:K,7,0)</f>
        <v>low solubility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Plates'!A508</f>
        <v>P6_C03</v>
      </c>
      <c r="B521" s="5" t="str">
        <f>'All Plates'!J508</f>
        <v>9990531717</v>
      </c>
      <c r="C521" t="s">
        <v>4726</v>
      </c>
      <c r="D521" t="str">
        <f>IFERROR('All Plates'!K508,"Not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7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Inconsistent Expert</v>
      </c>
      <c r="O521" t="str">
        <f>VLOOKUP(A521,'All Plates'!A:K,7,0)</f>
        <v>low solubility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Plates'!A509</f>
        <v>P6_C04</v>
      </c>
      <c r="B522" s="5" t="str">
        <f>'All Plates'!J509</f>
        <v>9990531716</v>
      </c>
      <c r="C522" t="s">
        <v>4727</v>
      </c>
      <c r="D522" t="str">
        <f>IFERROR('All Plates'!K509,"Not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7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Plates'!A510</f>
        <v>P6_C05</v>
      </c>
      <c r="B523" s="5" t="str">
        <f>'All Plates'!J510</f>
        <v>9990531715</v>
      </c>
      <c r="C523" t="s">
        <v>4728</v>
      </c>
      <c r="D523" t="str">
        <f>IFERROR('All Plates'!K510,"Not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7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Inconsistent Expert</v>
      </c>
      <c r="O523" t="str">
        <f>VLOOKUP(A523,'All Plates'!A:K,7,0)</f>
        <v>low solubility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Plates'!A511</f>
        <v>P6_C06</v>
      </c>
      <c r="B524" s="5" t="str">
        <f>'All Plates'!J511</f>
        <v>9990531714</v>
      </c>
      <c r="C524" t="s">
        <v>4729</v>
      </c>
      <c r="D524" t="str">
        <f>IFERROR('All Plates'!K511,"Not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7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medium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Plates'!A512</f>
        <v>P6_C07</v>
      </c>
      <c r="B525" s="5" t="str">
        <f>'All Plates'!J512</f>
        <v>9990531713</v>
      </c>
      <c r="C525" t="s">
        <v>4730</v>
      </c>
      <c r="D525" t="str">
        <f>IFERROR('All Plates'!K512,"Not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7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Consistent Expert</v>
      </c>
      <c r="O525" t="str">
        <f>VLOOKUP(A525,'All Plates'!A:K,7,0)</f>
        <v>high purity*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Plates'!A513</f>
        <v>P6_C08</v>
      </c>
      <c r="B526" s="5" t="str">
        <f>'All Plates'!J513</f>
        <v>9990531712</v>
      </c>
      <c r="C526" t="s">
        <v>4731</v>
      </c>
      <c r="D526" t="str">
        <f>IFERROR('All Plates'!K513,"Not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7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high purity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Plates'!A514</f>
        <v>P6_C09</v>
      </c>
      <c r="B527" s="5" t="str">
        <f>'All Plates'!J514</f>
        <v>9990531711</v>
      </c>
      <c r="C527" t="s">
        <v>4732</v>
      </c>
      <c r="D527" t="str">
        <f>IFERROR('All Plates'!K514,"Not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7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Consistent Expert</v>
      </c>
      <c r="O527" t="str">
        <f>VLOOKUP(A527,'All Plates'!A:K,7,0)</f>
        <v>high purity*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Plates'!A515</f>
        <v>P6_C10</v>
      </c>
      <c r="B528" s="5" t="str">
        <f>'All Plates'!J515</f>
        <v>9990531710</v>
      </c>
      <c r="C528" t="s">
        <v>4733</v>
      </c>
      <c r="D528" t="str">
        <f>IFERROR('All Plates'!K515,"Not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7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high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Plates'!A516</f>
        <v>P6_C11</v>
      </c>
      <c r="B529" s="5" t="str">
        <f>'All Plates'!J516</f>
        <v>9990530737</v>
      </c>
      <c r="C529" t="s">
        <v>4734</v>
      </c>
      <c r="D529" t="str">
        <f>IFERROR('All Plates'!K516,"Not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7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addtional signals or too few signals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Plates'!A517</f>
        <v>P6_C12</v>
      </c>
      <c r="B530" s="5" t="str">
        <f>'All Plates'!J517</f>
        <v>9990531708</v>
      </c>
      <c r="C530" t="s">
        <v>4735</v>
      </c>
      <c r="D530" t="str">
        <f>IFERROR('All Plates'!K517,"Not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7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purity*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Plates'!A518</f>
        <v>P6_D01</v>
      </c>
      <c r="B531" s="5" t="str">
        <f>'All Plates'!J518</f>
        <v>9990531696</v>
      </c>
      <c r="C531" t="s">
        <v>4736</v>
      </c>
      <c r="D531" t="str">
        <f>IFERROR('All Plates'!K518,"Not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7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Inconsistent Expert</v>
      </c>
      <c r="O531" t="str">
        <f>VLOOKUP(A531,'All Plates'!A:K,7,0)</f>
        <v>low solubility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Plates'!A519</f>
        <v>P6_D02</v>
      </c>
      <c r="B532" s="5" t="str">
        <f>'All Plates'!J519</f>
        <v>9990531697</v>
      </c>
      <c r="C532" t="s">
        <v>4737</v>
      </c>
      <c r="D532" t="str">
        <f>IFERROR('All Plates'!K519,"Not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7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high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Plates'!A520</f>
        <v>P6_D03</v>
      </c>
      <c r="B533" s="5" t="str">
        <f>'All Plates'!J520</f>
        <v>9990531698</v>
      </c>
      <c r="C533" t="s">
        <v>4738</v>
      </c>
      <c r="D533" t="str">
        <f>IFERROR('All Plates'!K520,"Not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7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Inconsistent Expert</v>
      </c>
      <c r="O533" t="str">
        <f>VLOOKUP(A533,'All Plates'!A:K,7,0)</f>
        <v>addtional signals or too few signals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Plates'!A521</f>
        <v>P6_D04</v>
      </c>
      <c r="B534" s="5" t="str">
        <f>'All Plates'!J521</f>
        <v>9990531699</v>
      </c>
      <c r="C534" t="s">
        <v>4739</v>
      </c>
      <c r="D534" t="str">
        <f>IFERROR('All Plates'!K521,"Not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7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very high purity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Plates'!A522</f>
        <v>P6_D05</v>
      </c>
      <c r="B535" s="5" t="str">
        <f>'All Plates'!J522</f>
        <v>9990531700</v>
      </c>
      <c r="C535" t="s">
        <v>4740</v>
      </c>
      <c r="D535" t="str">
        <f>IFERROR('All Plates'!K522,"Not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7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Inconsistent Expert</v>
      </c>
      <c r="O535" t="str">
        <f>VLOOKUP(A535,'All Plates'!A:K,7,0)</f>
        <v>addtional signals or too few signals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Plates'!A523</f>
        <v>P6_D06</v>
      </c>
      <c r="B536" s="5" t="str">
        <f>'All Plates'!J523</f>
        <v>9990531701</v>
      </c>
      <c r="C536" t="s">
        <v>4741</v>
      </c>
      <c r="D536" t="str">
        <f>IFERROR('All Plates'!K523,"Not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7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high purity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Plates'!A524</f>
        <v>P6_D07</v>
      </c>
      <c r="B537" s="5" t="str">
        <f>'All Plates'!J524</f>
        <v>9990531702</v>
      </c>
      <c r="C537" t="s">
        <v>4742</v>
      </c>
      <c r="D537" t="str">
        <f>IFERROR('All Plates'!K524,"Not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7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high purity*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Plates'!A525</f>
        <v>P6_D08</v>
      </c>
      <c r="B538" s="5" t="str">
        <f>'All Plates'!J525</f>
        <v>9990531703</v>
      </c>
      <c r="C538" t="s">
        <v>4743</v>
      </c>
      <c r="D538" t="str">
        <f>IFERROR('All Plates'!K525,"Not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7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high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Plates'!A526</f>
        <v>P6_D09</v>
      </c>
      <c r="B539" s="5" t="str">
        <f>'All Plates'!J526</f>
        <v>9990531704</v>
      </c>
      <c r="C539" t="s">
        <v>4744</v>
      </c>
      <c r="D539" t="str">
        <f>IFERROR('All Plates'!K526,"Not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7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Inconsistent Expert</v>
      </c>
      <c r="O539" t="str">
        <f>VLOOKUP(A539,'All Plates'!A:K,7,0)</f>
        <v>low solubility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Plates'!A527</f>
        <v>P6_D10</v>
      </c>
      <c r="B540" s="5" t="str">
        <f>'All Plates'!J527</f>
        <v>9990531705</v>
      </c>
      <c r="C540" t="s">
        <v>4745</v>
      </c>
      <c r="D540" t="str">
        <f>IFERROR('All Plates'!K527,"Not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7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high purity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Plates'!A528</f>
        <v>P6_D11</v>
      </c>
      <c r="B541" s="5" t="str">
        <f>'All Plates'!J528</f>
        <v>9990531706</v>
      </c>
      <c r="C541" t="s">
        <v>4746</v>
      </c>
      <c r="D541" t="str">
        <f>IFERROR('All Plates'!K528,"Not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7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very high purity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Plates'!A529</f>
        <v>P6_D12</v>
      </c>
      <c r="B542" s="5" t="str">
        <f>'All Plates'!J529</f>
        <v>9990531707</v>
      </c>
      <c r="C542" t="s">
        <v>4747</v>
      </c>
      <c r="D542" t="str">
        <f>IFERROR('All Plates'!K529,"Not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7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Consistent Expert</v>
      </c>
      <c r="O542" t="str">
        <f>VLOOKUP(A542,'All Plates'!A:K,7,0)</f>
        <v>very high purity*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Plates'!A530</f>
        <v>P6_E01</v>
      </c>
      <c r="B543" s="5" t="str">
        <f>'All Plates'!J530</f>
        <v>9990531695</v>
      </c>
      <c r="C543" t="s">
        <v>4748</v>
      </c>
      <c r="D543" t="str">
        <f>IFERROR('All Plates'!K530,"Not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7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Inconsistent Expert</v>
      </c>
      <c r="O543" t="str">
        <f>VLOOKUP(A543,'All Plates'!A:K,7,0)</f>
        <v>low solubility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Plates'!A531</f>
        <v>P6_E02</v>
      </c>
      <c r="B544" s="5" t="str">
        <f>'All Plates'!J531</f>
        <v>9990531694</v>
      </c>
      <c r="C544" t="s">
        <v>4749</v>
      </c>
      <c r="D544" t="str">
        <f>IFERROR('All Plates'!K531,"Not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7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high purity*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Plates'!A532</f>
        <v>P6_E03</v>
      </c>
      <c r="B545" s="5" t="str">
        <f>'All Plates'!J532</f>
        <v>9990531693</v>
      </c>
      <c r="C545" t="s">
        <v>4750</v>
      </c>
      <c r="D545" t="str">
        <f>IFERROR('All Plates'!K532,"Not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7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high purity*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Plates'!A533</f>
        <v>P6_E04</v>
      </c>
      <c r="B546" s="5" t="str">
        <f>'All Plates'!J533</f>
        <v>9990531692</v>
      </c>
      <c r="C546" t="s">
        <v>4751</v>
      </c>
      <c r="D546" t="str">
        <f>IFERROR('All Plates'!K533,"Not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7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addtional signals or too few signals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Plates'!A534</f>
        <v>P6_E05</v>
      </c>
      <c r="B547" s="5" t="str">
        <f>'All Plates'!J534</f>
        <v>9990531691</v>
      </c>
      <c r="C547" t="s">
        <v>4752</v>
      </c>
      <c r="D547" t="str">
        <f>IFERROR('All Plates'!K534,"Not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7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medium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Plates'!A536</f>
        <v>P6_E07</v>
      </c>
      <c r="B548" s="5" t="str">
        <f>'All Plates'!J536</f>
        <v>9990531689</v>
      </c>
      <c r="C548" t="s">
        <v>4754</v>
      </c>
      <c r="D548" t="str">
        <f>IFERROR('All Plates'!K536,"Not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7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Inconsistent Expert</v>
      </c>
      <c r="O548" t="str">
        <f>VLOOKUP(A548,'All Plates'!A:K,7,0)</f>
        <v>addtional signals or too few signals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Plates'!A537</f>
        <v>P6_E08</v>
      </c>
      <c r="B549" s="5" t="str">
        <f>'All Plates'!J537</f>
        <v>9990531688</v>
      </c>
      <c r="C549" t="s">
        <v>4755</v>
      </c>
      <c r="D549" t="str">
        <f>IFERROR('All Plates'!K537,"Not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7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Inconsistent Expert</v>
      </c>
      <c r="O549" t="str">
        <f>VLOOKUP(A549,'All Plates'!A:K,7,0)</f>
        <v>addtional signals or too few signals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Plates'!A538</f>
        <v>P6_E09</v>
      </c>
      <c r="B550" s="5" t="str">
        <f>'All Plates'!J538</f>
        <v>9990531687</v>
      </c>
      <c r="C550" t="s">
        <v>4756</v>
      </c>
      <c r="D550" t="str">
        <f>IFERROR('All Plates'!K538,"Not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7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Inconsistent Expert</v>
      </c>
      <c r="O550" t="str">
        <f>VLOOKUP(A550,'All Plates'!A:K,7,0)</f>
        <v>addtional signals or too few signals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Plates'!A539</f>
        <v>P6_E10</v>
      </c>
      <c r="B551" s="5" t="str">
        <f>'All Plates'!J539</f>
        <v>9990531686</v>
      </c>
      <c r="C551" t="s">
        <v>4757</v>
      </c>
      <c r="D551" t="str">
        <f>IFERROR('All Plates'!K539,"Not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7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medium purity*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Plates'!A540</f>
        <v>P6_E11</v>
      </c>
      <c r="B552" s="5" t="str">
        <f>'All Plates'!J540</f>
        <v>9990531685</v>
      </c>
      <c r="C552" t="s">
        <v>4758</v>
      </c>
      <c r="D552" t="str">
        <f>IFERROR('All Plates'!K540,"Not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7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Inconsistent Expert</v>
      </c>
      <c r="O552" t="str">
        <f>VLOOKUP(A552,'All Plates'!A:K,7,0)</f>
        <v>addtional signals or too few signals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Plates'!A541</f>
        <v>P6_E12</v>
      </c>
      <c r="B553" s="5" t="str">
        <f>'All Plates'!J541</f>
        <v>9990531684</v>
      </c>
      <c r="C553" t="s">
        <v>4759</v>
      </c>
      <c r="D553" t="str">
        <f>IFERROR('All Plates'!K541,"Not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7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high purity*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Plates'!A542</f>
        <v>P6_F01</v>
      </c>
      <c r="B554" s="5" t="str">
        <f>'All Plates'!J542</f>
        <v>9990531672</v>
      </c>
      <c r="C554" t="s">
        <v>4760</v>
      </c>
      <c r="D554" t="str">
        <f>IFERROR('All Plates'!K542,"Not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7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medium purity*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Plates'!A543</f>
        <v>P6_F02</v>
      </c>
      <c r="B555" s="5" t="str">
        <f>'All Plates'!J543</f>
        <v>9990531673</v>
      </c>
      <c r="C555" t="s">
        <v>4761</v>
      </c>
      <c r="D555" t="str">
        <f>IFERROR('All Plates'!K543,"Not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7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high purity*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Plates'!A544</f>
        <v>P6_F03</v>
      </c>
      <c r="B556" s="5" t="str">
        <f>'All Plates'!J544</f>
        <v>9990531674</v>
      </c>
      <c r="C556" t="s">
        <v>4762</v>
      </c>
      <c r="D556" t="str">
        <f>IFERROR('All Plates'!K544,"Not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7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high purity*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Plates'!A545</f>
        <v>P6_F04</v>
      </c>
      <c r="B557" s="5" t="str">
        <f>'All Plates'!J545</f>
        <v>9990531675</v>
      </c>
      <c r="C557" t="s">
        <v>4763</v>
      </c>
      <c r="D557" t="str">
        <f>IFERROR('All Plates'!K545,"Not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7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medium purity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Plates'!A546</f>
        <v>P6_F05</v>
      </c>
      <c r="B558" s="5" t="str">
        <f>'All Plates'!J546</f>
        <v>9990531676</v>
      </c>
      <c r="C558" t="s">
        <v>4764</v>
      </c>
      <c r="D558" t="str">
        <f>IFERROR('All Plates'!K546,"Not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7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Consistent Expert</v>
      </c>
      <c r="O558" t="str">
        <f>VLOOKUP(A558,'All Plates'!A:K,7,0)</f>
        <v>addtional signals or too few signals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Plates'!A547</f>
        <v>P6_F06</v>
      </c>
      <c r="B559" s="5" t="str">
        <f>'All Plates'!J547</f>
        <v>9990531677</v>
      </c>
      <c r="C559" t="s">
        <v>4765</v>
      </c>
      <c r="D559" t="str">
        <f>IFERROR('All Plates'!K547,"Not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7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high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Plates'!A548</f>
        <v>P6_F07</v>
      </c>
      <c r="B560" s="5" t="str">
        <f>'All Plates'!J548</f>
        <v>9990531678</v>
      </c>
      <c r="C560" t="s">
        <v>4766</v>
      </c>
      <c r="D560" t="str">
        <f>IFERROR('All Plates'!K548,"Not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7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very high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Plates'!A549</f>
        <v>P6_F08</v>
      </c>
      <c r="B561" s="5" t="str">
        <f>'All Plates'!J549</f>
        <v>9990531679</v>
      </c>
      <c r="C561" t="s">
        <v>4767</v>
      </c>
      <c r="D561" t="str">
        <f>IFERROR('All Plates'!K549,"Not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7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very high purity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Plates'!A550</f>
        <v>P6_F09</v>
      </c>
      <c r="B562" s="5" t="str">
        <f>'All Plates'!J550</f>
        <v>9990531680</v>
      </c>
      <c r="C562" t="s">
        <v>4768</v>
      </c>
      <c r="D562" t="str">
        <f>IFERROR('All Plates'!K550,"Not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7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very high purity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Plates'!A551</f>
        <v>P6_F10</v>
      </c>
      <c r="B563" s="5" t="str">
        <f>'All Plates'!J551</f>
        <v>9990531681</v>
      </c>
      <c r="C563" t="s">
        <v>4769</v>
      </c>
      <c r="D563" t="str">
        <f>IFERROR('All Plates'!K551,"Not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7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Inconsistent Expert</v>
      </c>
      <c r="O563" t="str">
        <f>VLOOKUP(A563,'All Plates'!A:K,7,0)</f>
        <v>addtional signals or too few signals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Plates'!A552</f>
        <v>P6_F11</v>
      </c>
      <c r="B564" s="5" t="str">
        <f>'All Plates'!J552</f>
        <v>9990531682</v>
      </c>
      <c r="C564" t="s">
        <v>4770</v>
      </c>
      <c r="D564" t="str">
        <f>IFERROR('All Plates'!K552,"Not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7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Inconsistent Expert</v>
      </c>
      <c r="O564" t="str">
        <f>VLOOKUP(A564,'All Plates'!A:K,7,0)</f>
        <v>addtional signals or too few signals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Plates'!A553</f>
        <v>P6_F12</v>
      </c>
      <c r="B565" s="5" t="str">
        <f>'All Plates'!J553</f>
        <v>9990531683</v>
      </c>
      <c r="C565" t="s">
        <v>4771</v>
      </c>
      <c r="D565" t="str">
        <f>IFERROR('All Plates'!K553,"Not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7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medium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Plates'!A554</f>
        <v>P6_G01</v>
      </c>
      <c r="B566" s="5" t="str">
        <f>'All Plates'!J554</f>
        <v>9990531671</v>
      </c>
      <c r="C566" t="s">
        <v>4772</v>
      </c>
      <c r="D566" t="str">
        <f>IFERROR('All Plates'!K554,"Not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7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Consistent Expert</v>
      </c>
      <c r="O566" t="str">
        <f>VLOOKUP(A566,'All Plates'!A:K,7,0)</f>
        <v>medium purity*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Plates'!A555</f>
        <v>P6_G02</v>
      </c>
      <c r="B567" s="5" t="str">
        <f>'All Plates'!J555</f>
        <v>9990531670</v>
      </c>
      <c r="C567" t="s">
        <v>4773</v>
      </c>
      <c r="D567" t="str">
        <f>IFERROR('All Plates'!K555,"Not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7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Inconsistent Expert</v>
      </c>
      <c r="O567" t="str">
        <f>VLOOKUP(A567,'All Plates'!A:K,7,0)</f>
        <v>low solubility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Plates'!A556</f>
        <v>P6_G03</v>
      </c>
      <c r="B568" s="5" t="str">
        <f>'All Plates'!J556</f>
        <v>9990531669</v>
      </c>
      <c r="C568" t="s">
        <v>4774</v>
      </c>
      <c r="D568" t="str">
        <f>IFERROR('All Plates'!K556,"Not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7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high purity*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Plates'!A557</f>
        <v>P6_G04</v>
      </c>
      <c r="B569" s="5" t="str">
        <f>'All Plates'!J557</f>
        <v>9990531668</v>
      </c>
      <c r="C569" t="s">
        <v>4775</v>
      </c>
      <c r="D569" t="str">
        <f>IFERROR('All Plates'!K557,"Not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7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medium purity*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Plates'!A558</f>
        <v>P6_G05</v>
      </c>
      <c r="B570" s="5" t="str">
        <f>'All Plates'!J558</f>
        <v>9990531667</v>
      </c>
      <c r="C570" t="s">
        <v>4776</v>
      </c>
      <c r="D570" t="str">
        <f>IFERROR('All Plates'!K558,"Not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7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Consistent Expert</v>
      </c>
      <c r="O570" t="str">
        <f>VLOOKUP(A570,'All Plates'!A:K,7,0)</f>
        <v>high purity*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Plates'!A559</f>
        <v>P6_G06</v>
      </c>
      <c r="B571" s="5" t="str">
        <f>'All Plates'!J559</f>
        <v>9990531666</v>
      </c>
      <c r="C571" t="s">
        <v>4777</v>
      </c>
      <c r="D571" t="str">
        <f>IFERROR('All Plates'!K559,"Not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7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high purity*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Plates'!A560</f>
        <v>P6_G07</v>
      </c>
      <c r="B572" s="5" t="str">
        <f>'All Plates'!J560</f>
        <v>9990531665</v>
      </c>
      <c r="C572" t="s">
        <v>4778</v>
      </c>
      <c r="D572" t="str">
        <f>IFERROR('All Plates'!K560,"Not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7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high purity*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Plates'!A561</f>
        <v>P6_G08</v>
      </c>
      <c r="B573" s="5" t="str">
        <f>'All Plates'!J561</f>
        <v>9990531664</v>
      </c>
      <c r="C573" t="s">
        <v>4779</v>
      </c>
      <c r="D573" t="str">
        <f>IFERROR('All Plates'!K561,"Not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7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high purity*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Plates'!A562</f>
        <v>P6_G09</v>
      </c>
      <c r="B574" s="5" t="str">
        <f>'All Plates'!J562</f>
        <v>9990531663</v>
      </c>
      <c r="C574" t="s">
        <v>4780</v>
      </c>
      <c r="D574" t="str">
        <f>IFERROR('All Plates'!K562,"Not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7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high purity*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Plates'!A563</f>
        <v>P6_G10</v>
      </c>
      <c r="B575" s="5" t="str">
        <f>'All Plates'!J563</f>
        <v>9990531662</v>
      </c>
      <c r="C575" t="s">
        <v>4781</v>
      </c>
      <c r="D575" t="str">
        <f>IFERROR('All Plates'!K563,"Not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7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Inconsistent Expert</v>
      </c>
      <c r="O575" t="str">
        <f>VLOOKUP(A575,'All Plates'!A:K,7,0)</f>
        <v>addtional signals or too few signals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Plates'!A564</f>
        <v>P6_G11</v>
      </c>
      <c r="B576" s="5" t="str">
        <f>'All Plates'!J564</f>
        <v>9990531661</v>
      </c>
      <c r="C576" t="s">
        <v>4782</v>
      </c>
      <c r="D576" t="str">
        <f>IFERROR('All Plates'!K564,"Not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7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Inconsistent Expert</v>
      </c>
      <c r="O576" t="str">
        <f>VLOOKUP(A576,'All Plates'!A:K,7,0)</f>
        <v>addtional signals or too few signals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Plates'!A565</f>
        <v>P6_G12</v>
      </c>
      <c r="B577" s="5" t="str">
        <f>'All Plates'!J565</f>
        <v>9990531660</v>
      </c>
      <c r="C577" t="s">
        <v>4783</v>
      </c>
      <c r="D577" t="str">
        <f>IFERROR('All Plates'!K565,"Not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7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Inconsistent Expert</v>
      </c>
      <c r="O577" t="str">
        <f>VLOOKUP(A577,'All Plates'!A:K,7,0)</f>
        <v>addtional signals or too few signals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Plates'!A566</f>
        <v>P6_H01</v>
      </c>
      <c r="B578" s="5" t="str">
        <f>'All Plates'!J566</f>
        <v>9990531648</v>
      </c>
      <c r="C578" t="s">
        <v>4784</v>
      </c>
      <c r="D578" t="str">
        <f>IFERROR('All Plates'!K566,"Not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7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Inconsistent Expert</v>
      </c>
      <c r="O578" t="str">
        <f>VLOOKUP(A578,'All Plates'!A:K,7,0)</f>
        <v>low solubility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Plates'!A567</f>
        <v>P6_H02</v>
      </c>
      <c r="B579" s="5" t="str">
        <f>'All Plates'!J567</f>
        <v>9990531649</v>
      </c>
      <c r="C579" t="s">
        <v>4785</v>
      </c>
      <c r="D579" t="str">
        <f>IFERROR('All Plates'!K567,"Not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7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addtional signals or too few signals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Plates'!A568</f>
        <v>P6_H03</v>
      </c>
      <c r="B580" s="5" t="str">
        <f>'All Plates'!J568</f>
        <v>9990531650</v>
      </c>
      <c r="C580" t="s">
        <v>4786</v>
      </c>
      <c r="D580" t="str">
        <f>IFERROR('All Plates'!K568,"Not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7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high purity*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Plates'!A569</f>
        <v>P6_H04</v>
      </c>
      <c r="B581" s="5" t="str">
        <f>'All Plates'!J569</f>
        <v>9990531651</v>
      </c>
      <c r="C581" t="s">
        <v>4787</v>
      </c>
      <c r="D581" t="str">
        <f>IFERROR('All Plates'!K569,"Not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7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Inconsistent Expert</v>
      </c>
      <c r="O581" t="str">
        <f>VLOOKUP(A581,'All Plates'!A:K,7,0)</f>
        <v>addtional signals or too few signals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Plates'!A570</f>
        <v>P6_H05</v>
      </c>
      <c r="B582" s="5" t="str">
        <f>'All Plates'!J570</f>
        <v>9990531652</v>
      </c>
      <c r="C582" t="s">
        <v>4788</v>
      </c>
      <c r="D582" t="str">
        <f>IFERROR('All Plates'!K570,"Not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7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addtional signals or too few signals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Plates'!A571</f>
        <v>P6_H06</v>
      </c>
      <c r="B583" s="5" t="str">
        <f>'All Plates'!J571</f>
        <v>9990531653</v>
      </c>
      <c r="C583" t="s">
        <v>4789</v>
      </c>
      <c r="D583" t="str">
        <f>IFERROR('All Plates'!K571,"Not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7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addtional signals or too few signals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Plates'!A572</f>
        <v>P6_H07</v>
      </c>
      <c r="B584" s="5" t="str">
        <f>'All Plates'!J572</f>
        <v>9990531654</v>
      </c>
      <c r="C584" t="s">
        <v>4790</v>
      </c>
      <c r="D584" t="str">
        <f>IFERROR('All Plates'!K572,"Not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7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high purity*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Plates'!A573</f>
        <v>P6_H08</v>
      </c>
      <c r="B585" s="5" t="str">
        <f>'All Plates'!J573</f>
        <v>9990531655</v>
      </c>
      <c r="C585" t="s">
        <v>4791</v>
      </c>
      <c r="D585" t="str">
        <f>IFERROR('All Plates'!K573,"Not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7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high purity*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Plates'!A574</f>
        <v>P6_H09</v>
      </c>
      <c r="B586" s="5" t="str">
        <f>'All Plates'!J574</f>
        <v>9990531656</v>
      </c>
      <c r="C586" t="s">
        <v>4792</v>
      </c>
      <c r="D586" t="str">
        <f>IFERROR('All Plates'!K574,"Not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7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Consistent Expert</v>
      </c>
      <c r="O586" t="str">
        <f>VLOOKUP(A586,'All Plates'!A:K,7,0)</f>
        <v>high purity*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Plates'!A575</f>
        <v>P6_H10</v>
      </c>
      <c r="B587" s="5" t="str">
        <f>'All Plates'!J575</f>
        <v>9990531657</v>
      </c>
      <c r="C587" t="s">
        <v>4793</v>
      </c>
      <c r="D587" t="str">
        <f>IFERROR('All Plates'!K575,"Not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7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high purity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Plates'!A576</f>
        <v>P6_H11</v>
      </c>
      <c r="B588" s="5" t="str">
        <f>'All Plates'!J576</f>
        <v>9990531658</v>
      </c>
      <c r="C588" t="s">
        <v>4794</v>
      </c>
      <c r="D588" t="str">
        <f>IFERROR('All Plates'!K576,"Not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7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medium purity*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Plates'!A577</f>
        <v>P6_H12</v>
      </c>
      <c r="B589" s="5" t="str">
        <f>'All Plates'!J577</f>
        <v>9990531659</v>
      </c>
      <c r="C589" t="s">
        <v>4795</v>
      </c>
      <c r="D589" t="str">
        <f>IFERROR('All Plates'!K577,"Not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7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Inconsistent Expert</v>
      </c>
      <c r="O589" t="str">
        <f>VLOOKUP(A589,'All Plates'!A:K,7,0)</f>
        <v>low solubility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Plates'!A578</f>
        <v>P7_A01</v>
      </c>
      <c r="B590" s="5" t="str">
        <f>'All Plates'!J578</f>
        <v>0110706335</v>
      </c>
      <c r="C590" t="s">
        <v>4796</v>
      </c>
      <c r="D590" t="str">
        <f>IFERROR('All Plates'!K578,"Not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7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Inconsistent Expert</v>
      </c>
      <c r="O590" t="str">
        <f>VLOOKUP(A590,'All Plates'!A:K,7,0)</f>
        <v>addtional signals or too few signals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Plates'!A579</f>
        <v>P7_A02</v>
      </c>
      <c r="B591" s="5" t="str">
        <f>'All Plates'!J579</f>
        <v>0110706334</v>
      </c>
      <c r="C591" t="s">
        <v>4797</v>
      </c>
      <c r="D591" t="str">
        <f>IFERROR('All Plates'!K579,"Not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7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medium purity*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Plates'!A580</f>
        <v>P7_A03</v>
      </c>
      <c r="B592" s="5" t="str">
        <f>'All Plates'!J580</f>
        <v>0110706333</v>
      </c>
      <c r="C592" t="s">
        <v>4798</v>
      </c>
      <c r="D592" t="str">
        <f>IFERROR('All Plates'!K580,"Not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7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medium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Plates'!A581</f>
        <v>P7_A04</v>
      </c>
      <c r="B593" s="5" t="str">
        <f>'All Plates'!J581</f>
        <v>0110706332</v>
      </c>
      <c r="C593" t="s">
        <v>4799</v>
      </c>
      <c r="D593" t="str">
        <f>IFERROR('All Plates'!K581,"Not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7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medium purity*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Plates'!A582</f>
        <v>P7_A05</v>
      </c>
      <c r="B594" s="5" t="str">
        <f>'All Plates'!J582</f>
        <v>0110706331</v>
      </c>
      <c r="C594" t="s">
        <v>4800</v>
      </c>
      <c r="D594" t="str">
        <f>IFERROR('All Plates'!K582,"Not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7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Inconsistent Expert</v>
      </c>
      <c r="O594" t="str">
        <f>VLOOKUP(A594,'All Plates'!A:K,7,0)</f>
        <v>low solubility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Plates'!A583</f>
        <v>P7_A06</v>
      </c>
      <c r="B595" s="5" t="str">
        <f>'All Plates'!J583</f>
        <v>0110706330</v>
      </c>
      <c r="C595" t="s">
        <v>4801</v>
      </c>
      <c r="D595" t="str">
        <f>IFERROR('All Plates'!K583,"Not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7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Inconsistent Expert</v>
      </c>
      <c r="O595" t="str">
        <f>VLOOKUP(A595,'All Plates'!A:K,7,0)</f>
        <v>addtional signals or too few signals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Plates'!A584</f>
        <v>P7_A07</v>
      </c>
      <c r="B596" s="5" t="str">
        <f>'All Plates'!J584</f>
        <v>0110706329</v>
      </c>
      <c r="C596" t="s">
        <v>4802</v>
      </c>
      <c r="D596" t="str">
        <f>IFERROR('All Plates'!K584,"Not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7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medium purity*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Plates'!A585</f>
        <v>P7_A08</v>
      </c>
      <c r="B597" s="5" t="str">
        <f>'All Plates'!J585</f>
        <v>0110706328</v>
      </c>
      <c r="C597" t="s">
        <v>4803</v>
      </c>
      <c r="D597" t="str">
        <f>IFERROR('All Plates'!K585,"Not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7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Plates'!A586</f>
        <v>P7_A09</v>
      </c>
      <c r="B598" s="5" t="str">
        <f>'All Plates'!J586</f>
        <v>0110706327</v>
      </c>
      <c r="C598" t="s">
        <v>4804</v>
      </c>
      <c r="D598" t="str">
        <f>IFERROR('All Plates'!K586,"Not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7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Inconsistent Expert</v>
      </c>
      <c r="O598" t="str">
        <f>VLOOKUP(A598,'All Plates'!A:K,7,0)</f>
        <v>addtional signals or too few signals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Plates'!A587</f>
        <v>P7_A10</v>
      </c>
      <c r="B599" s="5" t="str">
        <f>'All Plates'!J587</f>
        <v>0110706326</v>
      </c>
      <c r="C599" t="s">
        <v>4805</v>
      </c>
      <c r="D599" t="str">
        <f>IFERROR('All Plates'!K587,"Not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7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medium purity*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Plates'!A588</f>
        <v>P7_A11</v>
      </c>
      <c r="B600" s="5" t="str">
        <f>'All Plates'!J588</f>
        <v>0110706325</v>
      </c>
      <c r="C600" t="s">
        <v>4806</v>
      </c>
      <c r="D600" t="str">
        <f>IFERROR('All Plates'!K588,"Not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7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addtional signals or too few signals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Plates'!A589</f>
        <v>P7_A12</v>
      </c>
      <c r="B601" s="5" t="str">
        <f>'All Plates'!J589</f>
        <v>0110706324</v>
      </c>
      <c r="C601" t="s">
        <v>4807</v>
      </c>
      <c r="D601" t="str">
        <f>IFERROR('All Plates'!K589,"Not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7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high purity*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Plates'!A590</f>
        <v>P7_B01</v>
      </c>
      <c r="B602" s="5" t="str">
        <f>'All Plates'!J590</f>
        <v>0110706312</v>
      </c>
      <c r="C602" t="s">
        <v>4808</v>
      </c>
      <c r="D602" t="str">
        <f>IFERROR('All Plates'!K590,"Not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7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Inconsistent Expert</v>
      </c>
      <c r="O602" t="str">
        <f>VLOOKUP(A602,'All Plates'!A:K,7,0)</f>
        <v>low solubility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Plates'!A592</f>
        <v>P7_B03</v>
      </c>
      <c r="B603" s="5" t="str">
        <f>'All Plates'!J592</f>
        <v>0110706314</v>
      </c>
      <c r="C603" t="s">
        <v>4810</v>
      </c>
      <c r="D603" t="str">
        <f>IFERROR('All Plates'!K592,"Not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7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high purity*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Plates'!A593</f>
        <v>P7_B04</v>
      </c>
      <c r="B604" s="5" t="str">
        <f>'All Plates'!J593</f>
        <v>0110706315</v>
      </c>
      <c r="C604" t="s">
        <v>4811</v>
      </c>
      <c r="D604" t="str">
        <f>IFERROR('All Plates'!K593,"Not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7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high purity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Plates'!A594</f>
        <v>P7_B05</v>
      </c>
      <c r="B605" s="5" t="str">
        <f>'All Plates'!J594</f>
        <v>0110705189</v>
      </c>
      <c r="C605" t="s">
        <v>4812</v>
      </c>
      <c r="D605" t="str">
        <f>IFERROR('All Plates'!K594,"Not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7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high purity*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Plates'!A595</f>
        <v>P7_B06</v>
      </c>
      <c r="B606" s="5" t="str">
        <f>'All Plates'!J595</f>
        <v>0110706317</v>
      </c>
      <c r="C606" t="s">
        <v>4813</v>
      </c>
      <c r="D606" t="str">
        <f>IFERROR('All Plates'!K595,"Not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7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high purity*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Plates'!A596</f>
        <v>P7_B07</v>
      </c>
      <c r="B607" s="5" t="str">
        <f>'All Plates'!J596</f>
        <v>0110706318</v>
      </c>
      <c r="C607" t="s">
        <v>4814</v>
      </c>
      <c r="D607" t="str">
        <f>IFERROR('All Plates'!K596,"Not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7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addtional signals or too few signals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Plates'!A597</f>
        <v>P7_B08</v>
      </c>
      <c r="B608" s="5" t="str">
        <f>'All Plates'!J597</f>
        <v>0110706319</v>
      </c>
      <c r="C608" t="s">
        <v>4815</v>
      </c>
      <c r="D608" t="str">
        <f>IFERROR('All Plates'!K597,"Not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7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high purity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Plates'!A598</f>
        <v>P7_B09</v>
      </c>
      <c r="B609" s="5" t="str">
        <f>'All Plates'!J598</f>
        <v>0110706320</v>
      </c>
      <c r="C609" t="s">
        <v>4816</v>
      </c>
      <c r="D609" t="str">
        <f>IFERROR('All Plates'!K598,"Not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7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Inconsistent Expert</v>
      </c>
      <c r="O609" t="str">
        <f>VLOOKUP(A609,'All Plates'!A:K,7,0)</f>
        <v>low solubility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Plates'!A600</f>
        <v>P7_B11</v>
      </c>
      <c r="B610" s="5" t="str">
        <f>'All Plates'!J600</f>
        <v>0110706322</v>
      </c>
      <c r="C610" t="s">
        <v>4818</v>
      </c>
      <c r="D610" t="str">
        <f>IFERROR('All Plates'!K600,"Not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7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addtional signals or too few signals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Plates'!A601</f>
        <v>P7_B12</v>
      </c>
      <c r="B611" s="5" t="str">
        <f>'All Plates'!J601</f>
        <v>0110706323</v>
      </c>
      <c r="C611" t="s">
        <v>4819</v>
      </c>
      <c r="D611" t="str">
        <f>IFERROR('All Plates'!K601,"Not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7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high purity*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Plates'!A602</f>
        <v>P7_C01</v>
      </c>
      <c r="B612" s="5" t="str">
        <f>'All Plates'!J602</f>
        <v>0110706311</v>
      </c>
      <c r="C612" t="s">
        <v>4820</v>
      </c>
      <c r="D612" t="str">
        <f>IFERROR('All Plates'!K602,"Not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7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Inconsistent Expert</v>
      </c>
      <c r="O612" t="str">
        <f>VLOOKUP(A612,'All Plates'!A:K,7,0)</f>
        <v>addtional signals or too few signals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Plates'!A603</f>
        <v>P7_C02</v>
      </c>
      <c r="B613" s="5" t="str">
        <f>'All Plates'!J603</f>
        <v>0110706310</v>
      </c>
      <c r="C613" t="s">
        <v>4821</v>
      </c>
      <c r="D613" t="str">
        <f>IFERROR('All Plates'!K603,"Not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7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medium purity*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Plates'!A604</f>
        <v>P7_C03</v>
      </c>
      <c r="B614" s="5" t="str">
        <f>'All Plates'!J604</f>
        <v>0110706309</v>
      </c>
      <c r="C614" t="s">
        <v>4822</v>
      </c>
      <c r="D614" t="str">
        <f>IFERROR('All Plates'!K604,"Not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7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high purity*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Plates'!A605</f>
        <v>P7_C04</v>
      </c>
      <c r="B615" s="5" t="str">
        <f>'All Plates'!J605</f>
        <v>0110706308</v>
      </c>
      <c r="C615" t="s">
        <v>4823</v>
      </c>
      <c r="D615" t="str">
        <f>IFERROR('All Plates'!K605,"Not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7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high purity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Plates'!A606</f>
        <v>P7_C05</v>
      </c>
      <c r="B616" s="5" t="str">
        <f>'All Plates'!J606</f>
        <v>0110706307</v>
      </c>
      <c r="C616" t="s">
        <v>4824</v>
      </c>
      <c r="D616" t="str">
        <f>IFERROR('All Plates'!K606,"Not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7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medium purity*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Plates'!A607</f>
        <v>P7_C06</v>
      </c>
      <c r="B617" s="5" t="str">
        <f>'All Plates'!J607</f>
        <v>0110706306</v>
      </c>
      <c r="C617" t="s">
        <v>4825</v>
      </c>
      <c r="D617" t="str">
        <f>IFERROR('All Plates'!K607,"Not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7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Inconsistent Expert</v>
      </c>
      <c r="O617" t="str">
        <f>VLOOKUP(A617,'All Plates'!A:K,7,0)</f>
        <v>addtional signals or too few signals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Plates'!A608</f>
        <v>P7_C07</v>
      </c>
      <c r="B618" s="5" t="str">
        <f>'All Plates'!J608</f>
        <v>0110706305</v>
      </c>
      <c r="C618" t="s">
        <v>4826</v>
      </c>
      <c r="D618" t="str">
        <f>IFERROR('All Plates'!K608,"Not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7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high purity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Plates'!A609</f>
        <v>P7_C08</v>
      </c>
      <c r="B619" s="5" t="str">
        <f>'All Plates'!J609</f>
        <v>0110706304</v>
      </c>
      <c r="C619" t="s">
        <v>4827</v>
      </c>
      <c r="D619" t="str">
        <f>IFERROR('All Plates'!K609,"Not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7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Inconsistent Expert</v>
      </c>
      <c r="O619" t="str">
        <f>VLOOKUP(A619,'All Plates'!A:K,7,0)</f>
        <v>addtional signals or too few signals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Plates'!A610</f>
        <v>P7_C09</v>
      </c>
      <c r="B620" s="5" t="str">
        <f>'All Plates'!J610</f>
        <v>0110706303</v>
      </c>
      <c r="C620" t="s">
        <v>4828</v>
      </c>
      <c r="D620" t="str">
        <f>IFERROR('All Plates'!K610,"Not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7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medium purity*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Plates'!A611</f>
        <v>P7_C10</v>
      </c>
      <c r="B621" s="5" t="str">
        <f>'All Plates'!J611</f>
        <v>0110706302</v>
      </c>
      <c r="C621" t="s">
        <v>4829</v>
      </c>
      <c r="D621" t="str">
        <f>IFERROR('All Plates'!K611,"Not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7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high purity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Plates'!A612</f>
        <v>P7_C11</v>
      </c>
      <c r="B622" s="5" t="str">
        <f>'All Plates'!J612</f>
        <v>0110706301</v>
      </c>
      <c r="C622" t="s">
        <v>4830</v>
      </c>
      <c r="D622" t="str">
        <f>IFERROR('All Plates'!K612,"Not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7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Inconsistent Expert</v>
      </c>
      <c r="O622" t="str">
        <f>VLOOKUP(A622,'All Plates'!A:K,7,0)</f>
        <v>low solubility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Plates'!A613</f>
        <v>P7_C12</v>
      </c>
      <c r="B623" s="5" t="str">
        <f>'All Plates'!J613</f>
        <v>0110706300</v>
      </c>
      <c r="C623" t="s">
        <v>4831</v>
      </c>
      <c r="D623" t="str">
        <f>IFERROR('All Plates'!K613,"Not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7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Inconsistent Expert</v>
      </c>
      <c r="O623" t="str">
        <f>VLOOKUP(A623,'All Plates'!A:K,7,0)</f>
        <v>addtional signals or too few signals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Plates'!A614</f>
        <v>P7_D01</v>
      </c>
      <c r="B624" s="5" t="str">
        <f>'All Plates'!J614</f>
        <v>0110705236</v>
      </c>
      <c r="C624" t="s">
        <v>4832</v>
      </c>
      <c r="D624" t="str">
        <f>IFERROR('All Plates'!K614,"Not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7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medium purity*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Plates'!A616</f>
        <v>P7_D03</v>
      </c>
      <c r="B625" s="5" t="str">
        <f>'All Plates'!J616</f>
        <v>0110705213</v>
      </c>
      <c r="C625" t="s">
        <v>4834</v>
      </c>
      <c r="D625" t="str">
        <f>IFERROR('All Plates'!K616,"Not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7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addtional signals or too few signals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Plates'!A617</f>
        <v>P7_D04</v>
      </c>
      <c r="B626" s="5" t="str">
        <f>'All Plates'!J617</f>
        <v>0110706291</v>
      </c>
      <c r="C626" t="s">
        <v>4835</v>
      </c>
      <c r="D626" t="str">
        <f>IFERROR('All Plates'!K617,"Not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7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high purity*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Plates'!A618</f>
        <v>P7_D05</v>
      </c>
      <c r="B627" s="5" t="str">
        <f>'All Plates'!J618</f>
        <v>0110706292</v>
      </c>
      <c r="C627" t="s">
        <v>4836</v>
      </c>
      <c r="D627" t="str">
        <f>IFERROR('All Plates'!K618,"Not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7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Inconsistent Expert</v>
      </c>
      <c r="O627" t="str">
        <f>VLOOKUP(A627,'All Plates'!A:K,7,0)</f>
        <v>addtional signals or too few signals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Plates'!A619</f>
        <v>P7_D06</v>
      </c>
      <c r="B628" s="5" t="str">
        <f>'All Plates'!J619</f>
        <v>0110706293</v>
      </c>
      <c r="C628" t="s">
        <v>4837</v>
      </c>
      <c r="D628" t="str">
        <f>IFERROR('All Plates'!K619,"Not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7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addtional signals or too few signals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Plates'!A620</f>
        <v>P7_D07</v>
      </c>
      <c r="B629" s="5" t="str">
        <f>'All Plates'!J620</f>
        <v>0110705214</v>
      </c>
      <c r="C629" t="s">
        <v>4838</v>
      </c>
      <c r="D629" t="str">
        <f>IFERROR('All Plates'!K620,"Not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7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medium purity*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Plates'!A621</f>
        <v>P7_D08</v>
      </c>
      <c r="B630" s="5" t="str">
        <f>'All Plates'!J621</f>
        <v>0110706295</v>
      </c>
      <c r="C630" t="s">
        <v>4839</v>
      </c>
      <c r="D630" t="str">
        <f>IFERROR('All Plates'!K621,"Not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7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high purity*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Plates'!A622</f>
        <v>P7_D09</v>
      </c>
      <c r="B631" s="5" t="str">
        <f>'All Plates'!J622</f>
        <v>0110706296</v>
      </c>
      <c r="C631" t="s">
        <v>4840</v>
      </c>
      <c r="D631" t="str">
        <f>IFERROR('All Plates'!K622,"Not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7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Inconsistent Expert</v>
      </c>
      <c r="O631" t="str">
        <f>VLOOKUP(A631,'All Plates'!A:K,7,0)</f>
        <v>low solubility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Plates'!A623</f>
        <v>P7_D10</v>
      </c>
      <c r="B632" s="5" t="str">
        <f>'All Plates'!J623</f>
        <v>0110706297</v>
      </c>
      <c r="C632" t="s">
        <v>4841</v>
      </c>
      <c r="D632" t="str">
        <f>IFERROR('All Plates'!K623,"Not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7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very high purity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Plates'!A624</f>
        <v>P7_D11</v>
      </c>
      <c r="B633" s="5" t="str">
        <f>'All Plates'!J624</f>
        <v>0110706298</v>
      </c>
      <c r="C633" t="s">
        <v>4842</v>
      </c>
      <c r="D633" t="str">
        <f>IFERROR('All Plates'!K624,"Not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7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very high purity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Plates'!A625</f>
        <v>P7_D12</v>
      </c>
      <c r="B634" s="5" t="str">
        <f>'All Plates'!J625</f>
        <v>0110706299</v>
      </c>
      <c r="C634" t="s">
        <v>4843</v>
      </c>
      <c r="D634" t="str">
        <f>IFERROR('All Plates'!K625,"Not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7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very high purity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Plates'!A626</f>
        <v>P7_E01</v>
      </c>
      <c r="B635" s="5" t="str">
        <f>'All Plates'!J626</f>
        <v>0110706287</v>
      </c>
      <c r="C635" t="s">
        <v>4844</v>
      </c>
      <c r="D635" t="str">
        <f>IFERROR('All Plates'!K626,"Not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7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high purity*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Plates'!A627</f>
        <v>P7_E02</v>
      </c>
      <c r="B636" s="5" t="str">
        <f>'All Plates'!J627</f>
        <v>0110706286</v>
      </c>
      <c r="C636" t="s">
        <v>4845</v>
      </c>
      <c r="D636" t="str">
        <f>IFERROR('All Plates'!K627,"Not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7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high purity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Plates'!A628</f>
        <v>P7_E03</v>
      </c>
      <c r="B637" s="5" t="str">
        <f>'All Plates'!J628</f>
        <v>0110706285</v>
      </c>
      <c r="C637" t="s">
        <v>4846</v>
      </c>
      <c r="D637" t="str">
        <f>IFERROR('All Plates'!K628,"Not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7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high purity*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Plates'!A630</f>
        <v>P7_E05</v>
      </c>
      <c r="B638" s="5" t="str">
        <f>'All Plates'!J630</f>
        <v>0110706283</v>
      </c>
      <c r="C638" t="s">
        <v>4848</v>
      </c>
      <c r="D638" t="str">
        <f>IFERROR('All Plates'!K630,"Not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7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Inconsistent Expert</v>
      </c>
      <c r="O638" t="str">
        <f>VLOOKUP(A638,'All Plates'!A:K,7,0)</f>
        <v>addtional signals or too few signals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Plates'!A631</f>
        <v>P7_E06</v>
      </c>
      <c r="B639" s="5" t="str">
        <f>'All Plates'!J631</f>
        <v>0110706282</v>
      </c>
      <c r="C639" t="s">
        <v>4849</v>
      </c>
      <c r="D639" t="str">
        <f>IFERROR('All Plates'!K631,"Not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7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addtional signals or too few signals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Plates'!A633</f>
        <v>P7_E08</v>
      </c>
      <c r="B640" s="5" t="str">
        <f>'All Plates'!J633</f>
        <v>0110706280</v>
      </c>
      <c r="C640" t="s">
        <v>4851</v>
      </c>
      <c r="D640" t="str">
        <f>IFERROR('All Plates'!K633,"Not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7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high purity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Plates'!A634</f>
        <v>P7_E09</v>
      </c>
      <c r="B641" s="5" t="str">
        <f>'All Plates'!J634</f>
        <v>0110706279</v>
      </c>
      <c r="C641" t="s">
        <v>4852</v>
      </c>
      <c r="D641" t="str">
        <f>IFERROR('All Plates'!K634,"Not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7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very high purity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Plates'!A635</f>
        <v>P7_E10</v>
      </c>
      <c r="B642" s="5" t="str">
        <f>'All Plates'!J635</f>
        <v>0110706278</v>
      </c>
      <c r="C642" t="s">
        <v>4853</v>
      </c>
      <c r="D642" t="str">
        <f>IFERROR('All Plates'!K635,"Not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7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very high purity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Plates'!A636</f>
        <v>P7_E11</v>
      </c>
      <c r="B643" s="5" t="str">
        <f>'All Plates'!J636</f>
        <v>0110706277</v>
      </c>
      <c r="C643" t="s">
        <v>4854</v>
      </c>
      <c r="D643" t="str">
        <f>IFERROR('All Plates'!K636,"Not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7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very high purity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Plates'!A637</f>
        <v>P7_E12</v>
      </c>
      <c r="B644" s="5" t="str">
        <f>'All Plates'!J637</f>
        <v>0110706276</v>
      </c>
      <c r="C644" t="s">
        <v>4855</v>
      </c>
      <c r="D644" t="str">
        <f>IFERROR('All Plates'!K637,"Not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7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very high purity*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Plates'!A638</f>
        <v>P7_F01</v>
      </c>
      <c r="B645" s="5" t="str">
        <f>'All Plates'!J638</f>
        <v>0110706264</v>
      </c>
      <c r="C645" t="s">
        <v>4856</v>
      </c>
      <c r="D645" t="str">
        <f>IFERROR('All Plates'!K638,"Not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7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very high purity*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Plates'!A639</f>
        <v>P7_F02</v>
      </c>
      <c r="B646" s="5" t="str">
        <f>'All Plates'!J639</f>
        <v>0110706265</v>
      </c>
      <c r="C646" t="s">
        <v>4857</v>
      </c>
      <c r="D646" t="str">
        <f>IFERROR('All Plates'!K639,"Not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7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very high purity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Plates'!A640</f>
        <v>P7_F03</v>
      </c>
      <c r="B647" s="5" t="str">
        <f>'All Plates'!J640</f>
        <v>0110706266</v>
      </c>
      <c r="C647" t="s">
        <v>4858</v>
      </c>
      <c r="D647" t="str">
        <f>IFERROR('All Plates'!K640,"Not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7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Inconsistent Expert</v>
      </c>
      <c r="O647" t="str">
        <f>VLOOKUP(A647,'All Plates'!A:K,7,0)</f>
        <v>addtional signals or too few signals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Plates'!A641</f>
        <v>P7_F04</v>
      </c>
      <c r="B648" s="5" t="str">
        <f>'All Plates'!J641</f>
        <v>0110706267</v>
      </c>
      <c r="C648" t="s">
        <v>4859</v>
      </c>
      <c r="D648" t="str">
        <f>IFERROR('All Plates'!K641,"Not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7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addtional signals or too few signals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Plates'!A642</f>
        <v>P7_F05</v>
      </c>
      <c r="B649" s="5" t="str">
        <f>'All Plates'!J642</f>
        <v>0110706268</v>
      </c>
      <c r="C649" t="s">
        <v>4860</v>
      </c>
      <c r="D649" t="str">
        <f>IFERROR('All Plates'!K642,"Not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7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addtional signals or too few signals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Plates'!A643</f>
        <v>P7_F06</v>
      </c>
      <c r="B650" s="5" t="str">
        <f>'All Plates'!J643</f>
        <v>0110706269</v>
      </c>
      <c r="C650" t="s">
        <v>4861</v>
      </c>
      <c r="D650" t="str">
        <f>IFERROR('All Plates'!K643,"Not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7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addtional signals or too few signals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Plates'!A644</f>
        <v>P7_F07</v>
      </c>
      <c r="B651" s="5" t="str">
        <f>'All Plates'!J644</f>
        <v>0110706270</v>
      </c>
      <c r="C651" t="s">
        <v>4862</v>
      </c>
      <c r="D651" t="str">
        <f>IFERROR('All Plates'!K644,"Not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7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high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Plates'!A645</f>
        <v>P7_F08</v>
      </c>
      <c r="B652" s="5" t="str">
        <f>'All Plates'!J645</f>
        <v>0110706271</v>
      </c>
      <c r="C652" t="s">
        <v>4863</v>
      </c>
      <c r="D652" t="str">
        <f>IFERROR('All Plates'!K645,"Not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7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high purity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Plates'!A646</f>
        <v>P7_F09</v>
      </c>
      <c r="B653" s="5" t="str">
        <f>'All Plates'!J646</f>
        <v>0110706272</v>
      </c>
      <c r="C653" t="s">
        <v>4864</v>
      </c>
      <c r="D653" t="str">
        <f>IFERROR('All Plates'!K646,"Not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7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Inconsistent Expert</v>
      </c>
      <c r="O653" t="str">
        <f>VLOOKUP(A653,'All Plates'!A:K,7,0)</f>
        <v>low solubility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Plates'!A647</f>
        <v>P7_F10</v>
      </c>
      <c r="B654" s="5" t="str">
        <f>'All Plates'!J647</f>
        <v>0110706273</v>
      </c>
      <c r="C654" t="s">
        <v>4865</v>
      </c>
      <c r="D654" t="str">
        <f>IFERROR('All Plates'!K647,"Not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7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Plates'!A648</f>
        <v>P7_F11</v>
      </c>
      <c r="B655" s="5" t="str">
        <f>'All Plates'!J648</f>
        <v>0110706274</v>
      </c>
      <c r="C655" t="s">
        <v>4866</v>
      </c>
      <c r="D655" t="str">
        <f>IFERROR('All Plates'!K648,"Not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7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Inconsistent Expert</v>
      </c>
      <c r="O655" t="str">
        <f>VLOOKUP(A655,'All Plates'!A:K,7,0)</f>
        <v>low solubility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Plates'!A649</f>
        <v>P7_F12</v>
      </c>
      <c r="B656" s="5" t="str">
        <f>'All Plates'!J649</f>
        <v>0110706275</v>
      </c>
      <c r="C656" t="s">
        <v>4867</v>
      </c>
      <c r="D656" t="str">
        <f>IFERROR('All Plates'!K649,"Not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7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very high purity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Plates'!A650</f>
        <v>P7_G01</v>
      </c>
      <c r="B657" s="5" t="str">
        <f>'All Plates'!J650</f>
        <v>0110706263</v>
      </c>
      <c r="C657" t="s">
        <v>4868</v>
      </c>
      <c r="D657" t="str">
        <f>IFERROR('All Plates'!K650,"Not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7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very high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Plates'!A651</f>
        <v>P7_G02</v>
      </c>
      <c r="B658" s="5" t="str">
        <f>'All Plates'!J651</f>
        <v>0110706262</v>
      </c>
      <c r="C658" t="s">
        <v>4869</v>
      </c>
      <c r="D658" t="str">
        <f>IFERROR('All Plates'!K651,"Not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7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Plates'!A652</f>
        <v>P7_G03</v>
      </c>
      <c r="B659" s="5" t="str">
        <f>'All Plates'!J652</f>
        <v>0110706261</v>
      </c>
      <c r="C659" t="s">
        <v>4870</v>
      </c>
      <c r="D659" t="str">
        <f>IFERROR('All Plates'!K652,"Not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7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high purity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Plates'!A653</f>
        <v>P7_G04</v>
      </c>
      <c r="B660" s="5" t="str">
        <f>'All Plates'!J653</f>
        <v>0110706260</v>
      </c>
      <c r="C660" t="s">
        <v>4871</v>
      </c>
      <c r="D660" t="str">
        <f>IFERROR('All Plates'!K653,"Not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7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Plates'!A654</f>
        <v>P7_G05</v>
      </c>
      <c r="B661" s="5" t="str">
        <f>'All Plates'!J654</f>
        <v>0110706259</v>
      </c>
      <c r="C661" t="s">
        <v>4872</v>
      </c>
      <c r="D661" t="str">
        <f>IFERROR('All Plates'!K654,"Not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7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Inconsistent Expert</v>
      </c>
      <c r="O661" t="str">
        <f>VLOOKUP(A661,'All Plates'!A:K,7,0)</f>
        <v>addtional signals or too few signals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Plates'!A655</f>
        <v>P7_G06</v>
      </c>
      <c r="B662" s="5" t="str">
        <f>'All Plates'!J655</f>
        <v>0110706258</v>
      </c>
      <c r="C662" t="s">
        <v>4873</v>
      </c>
      <c r="D662" t="str">
        <f>IFERROR('All Plates'!K655,"Not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7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Plates'!A656</f>
        <v>P7_G07</v>
      </c>
      <c r="B663" s="5" t="str">
        <f>'All Plates'!J656</f>
        <v>0110706257</v>
      </c>
      <c r="C663" t="s">
        <v>4874</v>
      </c>
      <c r="D663" t="str">
        <f>IFERROR('All Plates'!K656,"Not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7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high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Plates'!A657</f>
        <v>P7_G08</v>
      </c>
      <c r="B664" s="5" t="str">
        <f>'All Plates'!J657</f>
        <v>0110706256</v>
      </c>
      <c r="C664" t="s">
        <v>4875</v>
      </c>
      <c r="D664" t="str">
        <f>IFERROR('All Plates'!K657,"Not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7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Inconsistent Expert</v>
      </c>
      <c r="O664" t="str">
        <f>VLOOKUP(A664,'All Plates'!A:K,7,0)</f>
        <v>low solubility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Plates'!A658</f>
        <v>P7_G09</v>
      </c>
      <c r="B665" s="5" t="str">
        <f>'All Plates'!J658</f>
        <v>0110706255</v>
      </c>
      <c r="C665" t="s">
        <v>4876</v>
      </c>
      <c r="D665" t="str">
        <f>IFERROR('All Plates'!K658,"Not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7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high purity*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Plates'!A659</f>
        <v>P7_G10</v>
      </c>
      <c r="B666" s="5" t="str">
        <f>'All Plates'!J659</f>
        <v>0110706254</v>
      </c>
      <c r="C666" t="s">
        <v>4877</v>
      </c>
      <c r="D666" t="str">
        <f>IFERROR('All Plates'!K659,"Not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7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high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Plates'!A660</f>
        <v>P7_G11</v>
      </c>
      <c r="B667" s="5" t="str">
        <f>'All Plates'!J660</f>
        <v>0110706253</v>
      </c>
      <c r="C667" t="s">
        <v>4878</v>
      </c>
      <c r="D667" t="str">
        <f>IFERROR('All Plates'!K660,"Not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7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high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Plates'!A661</f>
        <v>P7_G12</v>
      </c>
      <c r="B668" s="5" t="str">
        <f>'All Plates'!J661</f>
        <v>0110706252</v>
      </c>
      <c r="C668" t="s">
        <v>4879</v>
      </c>
      <c r="D668" t="str">
        <f>IFERROR('All Plates'!K661,"Not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7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Inconsistent Expert</v>
      </c>
      <c r="O668" t="str">
        <f>VLOOKUP(A668,'All Plates'!A:K,7,0)</f>
        <v>addtional signals or too few signals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Plates'!A662</f>
        <v>P7_H01</v>
      </c>
      <c r="B669" s="5" t="str">
        <f>'All Plates'!J662</f>
        <v>0110706240</v>
      </c>
      <c r="C669" t="s">
        <v>4880</v>
      </c>
      <c r="D669" t="str">
        <f>IFERROR('All Plates'!K662,"Not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7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Inconsistent Expert</v>
      </c>
      <c r="O669" t="str">
        <f>VLOOKUP(A669,'All Plates'!A:K,7,0)</f>
        <v>low solubility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Plates'!A663</f>
        <v>P7_H02</v>
      </c>
      <c r="B670" s="5" t="str">
        <f>'All Plates'!J663</f>
        <v>0110706241</v>
      </c>
      <c r="C670" t="s">
        <v>4881</v>
      </c>
      <c r="D670" t="str">
        <f>IFERROR('All Plates'!K663,"Not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7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very high purity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Plates'!A664</f>
        <v>P7_H03</v>
      </c>
      <c r="B671" s="5" t="str">
        <f>'All Plates'!J664</f>
        <v>0110706242</v>
      </c>
      <c r="C671" t="s">
        <v>4882</v>
      </c>
      <c r="D671" t="str">
        <f>IFERROR('All Plates'!K664,"Not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7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medium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Plates'!A665</f>
        <v>P7_H04</v>
      </c>
      <c r="B672" s="5" t="str">
        <f>'All Plates'!J665</f>
        <v>0110706243</v>
      </c>
      <c r="C672" t="s">
        <v>4883</v>
      </c>
      <c r="D672" t="str">
        <f>IFERROR('All Plates'!K665,"Not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7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Plates'!A666</f>
        <v>P7_H05</v>
      </c>
      <c r="B673" s="5" t="str">
        <f>'All Plates'!J666</f>
        <v>0110706244</v>
      </c>
      <c r="C673" t="s">
        <v>4884</v>
      </c>
      <c r="D673" t="str">
        <f>IFERROR('All Plates'!K666,"Not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7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Plates'!A667</f>
        <v>P7_H06</v>
      </c>
      <c r="B674" s="5" t="str">
        <f>'All Plates'!J667</f>
        <v>0110706245</v>
      </c>
      <c r="C674" t="s">
        <v>4885</v>
      </c>
      <c r="D674" t="str">
        <f>IFERROR('All Plates'!K667,"Not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7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high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Plates'!A668</f>
        <v>P7_H07</v>
      </c>
      <c r="B675" s="5" t="str">
        <f>'All Plates'!J668</f>
        <v>0110706246</v>
      </c>
      <c r="C675" t="s">
        <v>4886</v>
      </c>
      <c r="D675" t="str">
        <f>IFERROR('All Plates'!K668,"Not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7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high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Plates'!A669</f>
        <v>P7_H08</v>
      </c>
      <c r="B676" s="5" t="str">
        <f>'All Plates'!J669</f>
        <v>0110706247</v>
      </c>
      <c r="C676" t="s">
        <v>4887</v>
      </c>
      <c r="D676" t="str">
        <f>IFERROR('All Plates'!K669,"Not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7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high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Plates'!A670</f>
        <v>P7_H09</v>
      </c>
      <c r="B677" s="5" t="str">
        <f>'All Plates'!J670</f>
        <v>0110706248</v>
      </c>
      <c r="C677" t="s">
        <v>4888</v>
      </c>
      <c r="D677" t="str">
        <f>IFERROR('All Plates'!K670,"Not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7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high purity*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Plates'!A671</f>
        <v>P7_H10</v>
      </c>
      <c r="B678" s="5" t="str">
        <f>'All Plates'!J671</f>
        <v>0110706249</v>
      </c>
      <c r="C678" t="s">
        <v>4889</v>
      </c>
      <c r="D678" t="str">
        <f>IFERROR('All Plates'!K671,"Not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7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Plates'!A672</f>
        <v>P7_H11</v>
      </c>
      <c r="B679" s="5" t="str">
        <f>'All Plates'!J672</f>
        <v>0110706250</v>
      </c>
      <c r="C679" t="s">
        <v>4890</v>
      </c>
      <c r="D679" t="str">
        <f>IFERROR('All Plates'!K672,"Not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7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high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Plates'!A673</f>
        <v>P7_H12</v>
      </c>
      <c r="B680" s="5" t="str">
        <f>'All Plates'!J673</f>
        <v>0110705227</v>
      </c>
      <c r="C680" t="s">
        <v>4891</v>
      </c>
      <c r="D680" t="str">
        <f>IFERROR('All Plates'!K673,"Not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7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medium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Plates'!A674</f>
        <v>P8_A01</v>
      </c>
      <c r="B681" s="5" t="str">
        <f>'All Plates'!J674</f>
        <v>0110770271</v>
      </c>
      <c r="C681" t="s">
        <v>4892</v>
      </c>
      <c r="D681" t="str">
        <f>IFERROR('All Plates'!K674,"Not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7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low solubility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Plates'!A675</f>
        <v>P8_A02</v>
      </c>
      <c r="B682" s="5" t="str">
        <f>'All Plates'!J675</f>
        <v>0110770270</v>
      </c>
      <c r="C682" t="s">
        <v>4893</v>
      </c>
      <c r="D682" t="str">
        <f>IFERROR('All Plates'!K675,"Not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7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high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Plates'!A676</f>
        <v>P8_A03</v>
      </c>
      <c r="B683" s="5" t="str">
        <f>'All Plates'!J676</f>
        <v>0110770269</v>
      </c>
      <c r="C683" t="s">
        <v>4894</v>
      </c>
      <c r="D683" t="str">
        <f>IFERROR('All Plates'!K676,"Not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7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medium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Plates'!A677</f>
        <v>P8_A04</v>
      </c>
      <c r="B684" s="5" t="str">
        <f>'All Plates'!J677</f>
        <v>0110770268</v>
      </c>
      <c r="C684" t="s">
        <v>4895</v>
      </c>
      <c r="D684" t="str">
        <f>IFERROR('All Plates'!K677,"Not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7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high purity*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Plates'!A678</f>
        <v>P8_A05</v>
      </c>
      <c r="B685" s="5" t="str">
        <f>'All Plates'!J678</f>
        <v>0110769308</v>
      </c>
      <c r="C685" t="s">
        <v>4896</v>
      </c>
      <c r="D685" t="str">
        <f>IFERROR('All Plates'!K678,"Not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7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high purity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Plates'!A680</f>
        <v>P8_A07</v>
      </c>
      <c r="B686" s="5" t="str">
        <f>'All Plates'!J680</f>
        <v>0110770265</v>
      </c>
      <c r="C686" t="s">
        <v>4898</v>
      </c>
      <c r="D686" t="str">
        <f>IFERROR('All Plates'!K680,"Not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7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very high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Plates'!A681</f>
        <v>P8_A08</v>
      </c>
      <c r="B687" s="5" t="str">
        <f>'All Plates'!J681</f>
        <v>0110770264</v>
      </c>
      <c r="C687" t="s">
        <v>4899</v>
      </c>
      <c r="D687" t="str">
        <f>IFERROR('All Plates'!K681,"Not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7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very high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Plates'!A682</f>
        <v>P8_A09</v>
      </c>
      <c r="B688" s="5" t="str">
        <f>'All Plates'!J682</f>
        <v>0110770263</v>
      </c>
      <c r="C688" t="s">
        <v>4900</v>
      </c>
      <c r="D688" t="str">
        <f>IFERROR('All Plates'!K682,"Not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7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Inconsistent Expert</v>
      </c>
      <c r="O688" t="str">
        <f>VLOOKUP(A688,'All Plates'!A:K,7,0)</f>
        <v>low solubility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Plates'!A683</f>
        <v>P8_A10</v>
      </c>
      <c r="B689" s="5" t="str">
        <f>'All Plates'!J683</f>
        <v>0110770262</v>
      </c>
      <c r="C689" t="s">
        <v>4901</v>
      </c>
      <c r="D689" t="str">
        <f>IFERROR('All Plates'!K683,"Not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7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medium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Plates'!A684</f>
        <v>P8_A11</v>
      </c>
      <c r="B690" s="5" t="str">
        <f>'All Plates'!J684</f>
        <v>0110770261</v>
      </c>
      <c r="C690" t="s">
        <v>4902</v>
      </c>
      <c r="D690" t="str">
        <f>IFERROR('All Plates'!K684,"Not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7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Inconsistent Expert</v>
      </c>
      <c r="O690" t="str">
        <f>VLOOKUP(A690,'All Plates'!A:K,7,0)</f>
        <v>low solubility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Plates'!A685</f>
        <v>P8_A12</v>
      </c>
      <c r="B691" s="5" t="str">
        <f>'All Plates'!J685</f>
        <v>0110770260</v>
      </c>
      <c r="C691" t="s">
        <v>4903</v>
      </c>
      <c r="D691" t="str">
        <f>IFERROR('All Plates'!K685,"Not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7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medium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Plates'!A686</f>
        <v>P8_B01</v>
      </c>
      <c r="B692" s="5" t="str">
        <f>'All Plates'!J686</f>
        <v>0110770248</v>
      </c>
      <c r="C692" t="s">
        <v>4904</v>
      </c>
      <c r="D692" t="str">
        <f>IFERROR('All Plates'!K686,"Not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7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medium purity*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Plates'!A687</f>
        <v>P8_B02</v>
      </c>
      <c r="B693" s="5" t="str">
        <f>'All Plates'!J687</f>
        <v>0110769268</v>
      </c>
      <c r="C693" t="s">
        <v>4905</v>
      </c>
      <c r="D693" t="str">
        <f>IFERROR('All Plates'!K687,"Not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7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medium purity*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Plates'!A688</f>
        <v>P8_B03</v>
      </c>
      <c r="B694" s="5" t="str">
        <f>'All Plates'!J688</f>
        <v>0110770250</v>
      </c>
      <c r="C694" t="s">
        <v>4906</v>
      </c>
      <c r="D694" t="str">
        <f>IFERROR('All Plates'!K688,"Not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7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medium purity*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Plates'!A690</f>
        <v>P8_B05</v>
      </c>
      <c r="B695" s="5" t="str">
        <f>'All Plates'!J690</f>
        <v>0110769283</v>
      </c>
      <c r="C695" t="s">
        <v>4908</v>
      </c>
      <c r="D695" t="str">
        <f>IFERROR('All Plates'!K690,"Not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7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medium purity*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Plates'!A691</f>
        <v>P8_B06</v>
      </c>
      <c r="B696" s="5" t="str">
        <f>'All Plates'!J691</f>
        <v>0110770253</v>
      </c>
      <c r="C696" t="s">
        <v>4909</v>
      </c>
      <c r="D696" t="str">
        <f>IFERROR('All Plates'!K691,"Not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7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addtional signals or too few signals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Plates'!A692</f>
        <v>P8_B07</v>
      </c>
      <c r="B697" s="5" t="str">
        <f>'All Plates'!J692</f>
        <v>0110769292</v>
      </c>
      <c r="C697" t="s">
        <v>4910</v>
      </c>
      <c r="D697" t="str">
        <f>IFERROR('All Plates'!K692,"Not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7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Inconsistent Expert</v>
      </c>
      <c r="O697" t="str">
        <f>VLOOKUP(A697,'All Plates'!A:K,7,0)</f>
        <v>low solubility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Plates'!A693</f>
        <v>P8_B08</v>
      </c>
      <c r="B698" s="5" t="str">
        <f>'All Plates'!J693</f>
        <v>0110769269</v>
      </c>
      <c r="C698" t="s">
        <v>4911</v>
      </c>
      <c r="D698" t="str">
        <f>IFERROR('All Plates'!K693,"Not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7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medium purity*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Plates'!A694</f>
        <v>P8_B09</v>
      </c>
      <c r="B699" s="5" t="str">
        <f>'All Plates'!J694</f>
        <v>0110769258</v>
      </c>
      <c r="C699" t="s">
        <v>4912</v>
      </c>
      <c r="D699" t="str">
        <f>IFERROR('All Plates'!K694,"Not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7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Inconsistent Expert</v>
      </c>
      <c r="O699" t="str">
        <f>VLOOKUP(A699,'All Plates'!A:K,7,0)</f>
        <v>low solubility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Plates'!A695</f>
        <v>P8_B10</v>
      </c>
      <c r="B700" s="5" t="str">
        <f>'All Plates'!J695</f>
        <v>0110770257</v>
      </c>
      <c r="C700" t="s">
        <v>4913</v>
      </c>
      <c r="D700" t="str">
        <f>IFERROR('All Plates'!K695,"Not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7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Plates'!A696</f>
        <v>P8_B11</v>
      </c>
      <c r="B701" s="5" t="str">
        <f>'All Plates'!J696</f>
        <v>0110770258</v>
      </c>
      <c r="C701" t="s">
        <v>4914</v>
      </c>
      <c r="D701" t="str">
        <f>IFERROR('All Plates'!K696,"Not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7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very high purity*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Plates'!A697</f>
        <v>P8_B12</v>
      </c>
      <c r="B702" s="5" t="str">
        <f>'All Plates'!J697</f>
        <v>0110770259</v>
      </c>
      <c r="C702" t="s">
        <v>4915</v>
      </c>
      <c r="D702" t="str">
        <f>IFERROR('All Plates'!K697,"Not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7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Inconsistent Expert</v>
      </c>
      <c r="O702" t="str">
        <f>VLOOKUP(A702,'All Plates'!A:K,7,0)</f>
        <v>low solubility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Plates'!A698</f>
        <v>P8_C01</v>
      </c>
      <c r="B703" s="5" t="str">
        <f>'All Plates'!J698</f>
        <v>0110770247</v>
      </c>
      <c r="C703" t="s">
        <v>4916</v>
      </c>
      <c r="D703" t="str">
        <f>IFERROR('All Plates'!K698,"Not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7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Plates'!A699</f>
        <v>P8_C02</v>
      </c>
      <c r="B704" s="5" t="str">
        <f>'All Plates'!J699</f>
        <v>0110769259</v>
      </c>
      <c r="C704" t="s">
        <v>4917</v>
      </c>
      <c r="D704" t="str">
        <f>IFERROR('All Plates'!K699,"Not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7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Plates'!A700</f>
        <v>P8_C03</v>
      </c>
      <c r="B705" s="5" t="str">
        <f>'All Plates'!J700</f>
        <v>0110770245</v>
      </c>
      <c r="C705" t="s">
        <v>4918</v>
      </c>
      <c r="D705" t="str">
        <f>IFERROR('All Plates'!K700,"Not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7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purity*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Plates'!A701</f>
        <v>P8_C04</v>
      </c>
      <c r="B706" s="5" t="str">
        <f>'All Plates'!J701</f>
        <v>0110770244</v>
      </c>
      <c r="C706" t="s">
        <v>4919</v>
      </c>
      <c r="D706" t="str">
        <f>IFERROR('All Plates'!K701,"Not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7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high purity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Plates'!A702</f>
        <v>P8_C05</v>
      </c>
      <c r="B707" s="5" t="str">
        <f>'All Plates'!J702</f>
        <v>0110770243</v>
      </c>
      <c r="C707" t="s">
        <v>4920</v>
      </c>
      <c r="D707" t="str">
        <f>IFERROR('All Plates'!K702,"Not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7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high purity*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Plates'!A703</f>
        <v>P8_C06</v>
      </c>
      <c r="B708" s="5" t="str">
        <f>'All Plates'!J703</f>
        <v>0110770242</v>
      </c>
      <c r="C708" t="s">
        <v>4921</v>
      </c>
      <c r="D708" t="str">
        <f>IFERROR('All Plates'!K703,"Not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7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high purity*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Plates'!A704</f>
        <v>P8_C07</v>
      </c>
      <c r="B709" s="5" t="str">
        <f>'All Plates'!J704</f>
        <v>0110770241</v>
      </c>
      <c r="C709" t="s">
        <v>4922</v>
      </c>
      <c r="D709" t="str">
        <f>IFERROR('All Plates'!K704,"Not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7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addtional signals or too few signals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Plates'!A705</f>
        <v>P8_C08</v>
      </c>
      <c r="B710" s="5" t="str">
        <f>'All Plates'!J705</f>
        <v>0110770240</v>
      </c>
      <c r="C710" t="s">
        <v>4923</v>
      </c>
      <c r="D710" t="str">
        <f>IFERROR('All Plates'!K705,"Not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7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purity*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Plates'!A706</f>
        <v>P8_C09</v>
      </c>
      <c r="B711" s="5" t="str">
        <f>'All Plates'!J706</f>
        <v>0110770239</v>
      </c>
      <c r="C711" t="s">
        <v>4924</v>
      </c>
      <c r="D711" t="str">
        <f>IFERROR('All Plates'!K706,"Not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7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Inconsistent Expert</v>
      </c>
      <c r="O711" t="str">
        <f>VLOOKUP(A711,'All Plates'!A:K,7,0)</f>
        <v>addtional signals or too few signals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Plates'!A707</f>
        <v>P8_C10</v>
      </c>
      <c r="B712" s="5" t="str">
        <f>'All Plates'!J707</f>
        <v>0110770238</v>
      </c>
      <c r="C712" t="s">
        <v>4925</v>
      </c>
      <c r="D712" t="str">
        <f>IFERROR('All Plates'!K707,"Not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7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Inconsistent Expert</v>
      </c>
      <c r="O712" t="str">
        <f>VLOOKUP(A712,'All Plates'!A:K,7,0)</f>
        <v>low solubility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Plates'!A708</f>
        <v>P8_C11</v>
      </c>
      <c r="B713" s="5" t="str">
        <f>'All Plates'!J708</f>
        <v>0110770237</v>
      </c>
      <c r="C713" t="s">
        <v>4926</v>
      </c>
      <c r="D713" t="str">
        <f>IFERROR('All Plates'!K708,"Not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7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Plates'!A709</f>
        <v>P8_C12</v>
      </c>
      <c r="B714" s="5" t="str">
        <f>'All Plates'!J709</f>
        <v>0110770236</v>
      </c>
      <c r="C714" t="s">
        <v>4927</v>
      </c>
      <c r="D714" t="str">
        <f>IFERROR('All Plates'!K709,"Not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7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Plates'!A710</f>
        <v>P8_D01</v>
      </c>
      <c r="B715" s="5" t="str">
        <f>'All Plates'!J710</f>
        <v>0110770224</v>
      </c>
      <c r="C715" t="s">
        <v>4928</v>
      </c>
      <c r="D715" t="str">
        <f>IFERROR('All Plates'!K710,"Not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7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high purity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Plates'!A711</f>
        <v>P8_D02</v>
      </c>
      <c r="B716" s="5" t="str">
        <f>'All Plates'!J711</f>
        <v>0110770225</v>
      </c>
      <c r="C716" t="s">
        <v>4929</v>
      </c>
      <c r="D716" t="str">
        <f>IFERROR('All Plates'!K711,"Not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7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high purity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Plates'!A713</f>
        <v>P8_D04</v>
      </c>
      <c r="B717" s="5" t="str">
        <f>'All Plates'!J713</f>
        <v>0110770227</v>
      </c>
      <c r="C717" t="s">
        <v>4931</v>
      </c>
      <c r="D717" t="str">
        <f>IFERROR('All Plates'!K713,"Not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7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high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Plates'!A714</f>
        <v>P8_D05</v>
      </c>
      <c r="B718" s="5" t="str">
        <f>'All Plates'!J714</f>
        <v>0110770228</v>
      </c>
      <c r="C718" t="s">
        <v>4932</v>
      </c>
      <c r="D718" t="str">
        <f>IFERROR('All Plates'!K714,"Not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7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high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Plates'!A715</f>
        <v>P8_D06</v>
      </c>
      <c r="B719" s="5" t="str">
        <f>'All Plates'!J715</f>
        <v>0110770229</v>
      </c>
      <c r="C719" t="s">
        <v>4933</v>
      </c>
      <c r="D719" t="str">
        <f>IFERROR('All Plates'!K715,"Not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7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medium purity*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Plates'!A716</f>
        <v>P8_D07</v>
      </c>
      <c r="B720" s="5" t="str">
        <f>'All Plates'!J716</f>
        <v>0110770230</v>
      </c>
      <c r="C720" t="s">
        <v>4934</v>
      </c>
      <c r="D720" t="str">
        <f>IFERROR('All Plates'!K716,"Not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7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high purity*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Plates'!A717</f>
        <v>P8_D08</v>
      </c>
      <c r="B721" s="5" t="str">
        <f>'All Plates'!J717</f>
        <v>0110770231</v>
      </c>
      <c r="C721" t="s">
        <v>4935</v>
      </c>
      <c r="D721" t="str">
        <f>IFERROR('All Plates'!K717,"Not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7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medium purity*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Plates'!A718</f>
        <v>P8_D09</v>
      </c>
      <c r="B722" s="5" t="str">
        <f>'All Plates'!J718</f>
        <v>0110770232</v>
      </c>
      <c r="C722" t="s">
        <v>4936</v>
      </c>
      <c r="D722" t="str">
        <f>IFERROR('All Plates'!K718,"Not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7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Consistent Expert</v>
      </c>
      <c r="O722" t="str">
        <f>VLOOKUP(A722,'All Plates'!A:K,7,0)</f>
        <v>addtional signals or too few signals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Plates'!A719</f>
        <v>P8_D10</v>
      </c>
      <c r="B723" s="5" t="str">
        <f>'All Plates'!J719</f>
        <v>0110770233</v>
      </c>
      <c r="C723" t="s">
        <v>4937</v>
      </c>
      <c r="D723" t="str">
        <f>IFERROR('All Plates'!K719,"Not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7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high purity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Plates'!A720</f>
        <v>P8_D11</v>
      </c>
      <c r="B724" s="5" t="str">
        <f>'All Plates'!J720</f>
        <v>0110770234</v>
      </c>
      <c r="C724" t="s">
        <v>4938</v>
      </c>
      <c r="D724" t="str">
        <f>IFERROR('All Plates'!K720,"Not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7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medium purity*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Plates'!A721</f>
        <v>P8_D12</v>
      </c>
      <c r="B725" s="5" t="str">
        <f>'All Plates'!J721</f>
        <v>0110770235</v>
      </c>
      <c r="C725" t="s">
        <v>4939</v>
      </c>
      <c r="D725" t="str">
        <f>IFERROR('All Plates'!K721,"Not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7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Inconsistent Expert</v>
      </c>
      <c r="O725" t="str">
        <f>VLOOKUP(A725,'All Plates'!A:K,7,0)</f>
        <v>addtional signals or too few signals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Plates'!A722</f>
        <v>P8_E01</v>
      </c>
      <c r="B726" s="5" t="str">
        <f>'All Plates'!J722</f>
        <v>0110770223</v>
      </c>
      <c r="C726" t="s">
        <v>4940</v>
      </c>
      <c r="D726" t="str">
        <f>IFERROR('All Plates'!K722,"Not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7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Inconsistent Expert</v>
      </c>
      <c r="O726" t="str">
        <f>VLOOKUP(A726,'All Plates'!A:K,7,0)</f>
        <v>low solubility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Plates'!A723</f>
        <v>P8_E02</v>
      </c>
      <c r="B727" s="5" t="str">
        <f>'All Plates'!J723</f>
        <v>0110770222</v>
      </c>
      <c r="C727" t="s">
        <v>4941</v>
      </c>
      <c r="D727" t="str">
        <f>IFERROR('All Plates'!K723,"Not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7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Inconsistent Expert</v>
      </c>
      <c r="O727" t="str">
        <f>VLOOKUP(A727,'All Plates'!A:K,7,0)</f>
        <v>addtional signals or too few signals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Plates'!A724</f>
        <v>P8_E03</v>
      </c>
      <c r="B728" s="5" t="str">
        <f>'All Plates'!J724</f>
        <v>0110770221</v>
      </c>
      <c r="C728" t="s">
        <v>4942</v>
      </c>
      <c r="D728" t="str">
        <f>IFERROR('All Plates'!K724,"Not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7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high purity*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Plates'!A725</f>
        <v>P8_E04</v>
      </c>
      <c r="B729" s="5" t="str">
        <f>'All Plates'!J725</f>
        <v>0110770220</v>
      </c>
      <c r="C729" t="s">
        <v>4943</v>
      </c>
      <c r="D729" t="str">
        <f>IFERROR('All Plates'!K725,"Not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7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very high purity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Plates'!A726</f>
        <v>P8_E05</v>
      </c>
      <c r="B730" s="5" t="str">
        <f>'All Plates'!J726</f>
        <v>0110770219</v>
      </c>
      <c r="C730" t="s">
        <v>4944</v>
      </c>
      <c r="D730" t="str">
        <f>IFERROR('All Plates'!K726,"Not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7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addtional signals or too few signals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Plates'!A727</f>
        <v>P8_E06</v>
      </c>
      <c r="B731" s="5" t="str">
        <f>'All Plates'!J727</f>
        <v>0110770218</v>
      </c>
      <c r="C731" t="s">
        <v>4945</v>
      </c>
      <c r="D731" t="str">
        <f>IFERROR('All Plates'!K727,"Not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7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Inconsistent Expert</v>
      </c>
      <c r="O731" t="str">
        <f>VLOOKUP(A731,'All Plates'!A:K,7,0)</f>
        <v>low solubility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Plates'!A729</f>
        <v>P8_E08</v>
      </c>
      <c r="B732" s="5" t="str">
        <f>'All Plates'!J729</f>
        <v>0110770216</v>
      </c>
      <c r="C732" t="s">
        <v>4947</v>
      </c>
      <c r="D732" t="str">
        <f>IFERROR('All Plates'!K729,"Not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7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high purity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Plates'!A730</f>
        <v>P8_E09</v>
      </c>
      <c r="B733" s="5" t="str">
        <f>'All Plates'!J730</f>
        <v>0110770215</v>
      </c>
      <c r="C733" t="s">
        <v>4948</v>
      </c>
      <c r="D733" t="str">
        <f>IFERROR('All Plates'!K730,"Not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7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Inconsistent Expert</v>
      </c>
      <c r="O733" t="str">
        <f>VLOOKUP(A733,'All Plates'!A:K,7,0)</f>
        <v>low solubility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Plates'!A731</f>
        <v>P8_E10</v>
      </c>
      <c r="B734" s="5" t="str">
        <f>'All Plates'!J731</f>
        <v>0110770214</v>
      </c>
      <c r="C734" t="s">
        <v>4949</v>
      </c>
      <c r="D734" t="str">
        <f>IFERROR('All Plates'!K731,"Not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7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medium purity*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Plates'!A732</f>
        <v>P8_E11</v>
      </c>
      <c r="B735" s="5" t="str">
        <f>'All Plates'!J732</f>
        <v>0110770213</v>
      </c>
      <c r="C735" t="s">
        <v>4950</v>
      </c>
      <c r="D735" t="str">
        <f>IFERROR('All Plates'!K732,"Not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7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high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Plates'!A733</f>
        <v>P8_E12</v>
      </c>
      <c r="B736" s="5" t="str">
        <f>'All Plates'!J733</f>
        <v>0110770212</v>
      </c>
      <c r="C736" t="s">
        <v>4951</v>
      </c>
      <c r="D736" t="str">
        <f>IFERROR('All Plates'!K733,"Not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7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high purity*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Plates'!A734</f>
        <v>P8_F01</v>
      </c>
      <c r="B737" s="5" t="str">
        <f>'All Plates'!J734</f>
        <v>0110770200</v>
      </c>
      <c r="C737" t="s">
        <v>4952</v>
      </c>
      <c r="D737" t="str">
        <f>IFERROR('All Plates'!K734,"Not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7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medium purity*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Plates'!A735</f>
        <v>P8_F02</v>
      </c>
      <c r="B738" s="5" t="str">
        <f>'All Plates'!J735</f>
        <v>0110770201</v>
      </c>
      <c r="C738" t="s">
        <v>4953</v>
      </c>
      <c r="D738" t="str">
        <f>IFERROR('All Plates'!K735,"Not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7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high purity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Plates'!A736</f>
        <v>P8_F03</v>
      </c>
      <c r="B739" s="5" t="str">
        <f>'All Plates'!J736</f>
        <v>0110770202</v>
      </c>
      <c r="C739" t="s">
        <v>4954</v>
      </c>
      <c r="D739" t="str">
        <f>IFERROR('All Plates'!K736,"Not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7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high purity*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Plates'!A737</f>
        <v>P8_F04</v>
      </c>
      <c r="B740" s="5" t="str">
        <f>'All Plates'!J737</f>
        <v>0110770203</v>
      </c>
      <c r="C740" t="s">
        <v>4955</v>
      </c>
      <c r="D740" t="str">
        <f>IFERROR('All Plates'!K737,"Not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7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medium purity*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Plates'!A738</f>
        <v>P8_F05</v>
      </c>
      <c r="B741" s="5" t="str">
        <f>'All Plates'!J738</f>
        <v>0110770204</v>
      </c>
      <c r="C741" t="s">
        <v>4956</v>
      </c>
      <c r="D741" t="str">
        <f>IFERROR('All Plates'!K738,"Not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7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Consistent Expert</v>
      </c>
      <c r="O741" t="str">
        <f>VLOOKUP(A741,'All Plates'!A:K,7,0)</f>
        <v>high purity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Plates'!A739</f>
        <v>P8_F06</v>
      </c>
      <c r="B742" s="5" t="str">
        <f>'All Plates'!J739</f>
        <v>0110770205</v>
      </c>
      <c r="C742" t="s">
        <v>4957</v>
      </c>
      <c r="D742" t="str">
        <f>IFERROR('All Plates'!K739,"Not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7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Inconsistent Expert</v>
      </c>
      <c r="O742" t="str">
        <f>VLOOKUP(A742,'All Plates'!A:K,7,0)</f>
        <v>low solubility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Plates'!A740</f>
        <v>P8_F07</v>
      </c>
      <c r="B743" s="5" t="str">
        <f>'All Plates'!J740</f>
        <v>0110770206</v>
      </c>
      <c r="C743" t="s">
        <v>4958</v>
      </c>
      <c r="D743" t="str">
        <f>IFERROR('All Plates'!K740,"Not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7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medium purity*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Plates'!A741</f>
        <v>P8_F08</v>
      </c>
      <c r="B744" s="5" t="str">
        <f>'All Plates'!J741</f>
        <v>0110770207</v>
      </c>
      <c r="C744" t="s">
        <v>4959</v>
      </c>
      <c r="D744" t="str">
        <f>IFERROR('All Plates'!K741,"Not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7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medium purity*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Plates'!A742</f>
        <v>P8_F09</v>
      </c>
      <c r="B745" s="5" t="str">
        <f>'All Plates'!J742</f>
        <v>0110770208</v>
      </c>
      <c r="C745" t="s">
        <v>4960</v>
      </c>
      <c r="D745" t="str">
        <f>IFERROR('All Plates'!K742,"Not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7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high purity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Plates'!A743</f>
        <v>P8_F10</v>
      </c>
      <c r="B746" s="5" t="str">
        <f>'All Plates'!J743</f>
        <v>0110770209</v>
      </c>
      <c r="C746" t="s">
        <v>4961</v>
      </c>
      <c r="D746" t="str">
        <f>IFERROR('All Plates'!K743,"Not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7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Inconsistent Expert</v>
      </c>
      <c r="O746" t="str">
        <f>VLOOKUP(A746,'All Plates'!A:K,7,0)</f>
        <v>low solubility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Plates'!A744</f>
        <v>P8_F11</v>
      </c>
      <c r="B747" s="5" t="str">
        <f>'All Plates'!J744</f>
        <v>0110770210</v>
      </c>
      <c r="C747" t="s">
        <v>4962</v>
      </c>
      <c r="D747" t="str">
        <f>IFERROR('All Plates'!K744,"Not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7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high purity*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Plates'!A745</f>
        <v>P8_F12</v>
      </c>
      <c r="B748" s="5" t="str">
        <f>'All Plates'!J745</f>
        <v>0110770211</v>
      </c>
      <c r="C748" t="s">
        <v>4963</v>
      </c>
      <c r="D748" t="str">
        <f>IFERROR('All Plates'!K745,"Not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7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very high purity*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Plates'!A746</f>
        <v>P8_G01</v>
      </c>
      <c r="B749" s="5" t="str">
        <f>'All Plates'!J746</f>
        <v>0110770199</v>
      </c>
      <c r="C749" t="s">
        <v>4964</v>
      </c>
      <c r="D749" t="str">
        <f>IFERROR('All Plates'!K746,"Not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7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Inconsistent Expert</v>
      </c>
      <c r="O749" t="str">
        <f>VLOOKUP(A749,'All Plates'!A:K,7,0)</f>
        <v>low solubility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Plates'!A747</f>
        <v>P8_G02</v>
      </c>
      <c r="B750" s="5" t="str">
        <f>'All Plates'!J747</f>
        <v>0110770198</v>
      </c>
      <c r="C750" t="s">
        <v>4965</v>
      </c>
      <c r="D750" t="str">
        <f>IFERROR('All Plates'!K747,"Not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7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Inconsistent Expert</v>
      </c>
      <c r="O750" t="str">
        <f>VLOOKUP(A750,'All Plates'!A:K,7,0)</f>
        <v>low solubility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Plates'!A748</f>
        <v>P8_G03</v>
      </c>
      <c r="B751" s="5" t="str">
        <f>'All Plates'!J748</f>
        <v>0110770197</v>
      </c>
      <c r="C751" t="s">
        <v>4966</v>
      </c>
      <c r="D751" t="str">
        <f>IFERROR('All Plates'!K748,"Not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7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Inconsistent Expert</v>
      </c>
      <c r="O751" t="str">
        <f>VLOOKUP(A751,'All Plates'!A:K,7,0)</f>
        <v>low solubility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Plates'!A749</f>
        <v>P8_G04</v>
      </c>
      <c r="B752" s="5" t="str">
        <f>'All Plates'!J749</f>
        <v>0110770196</v>
      </c>
      <c r="C752" t="s">
        <v>4967</v>
      </c>
      <c r="D752" t="str">
        <f>IFERROR('All Plates'!K749,"Not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7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Consistent Expert</v>
      </c>
      <c r="O752" t="str">
        <f>VLOOKUP(A752,'All Plates'!A:K,7,0)</f>
        <v>addtional signals or too few signals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Plates'!A753</f>
        <v>P8_G08</v>
      </c>
      <c r="B753" s="5" t="str">
        <f>'All Plates'!J753</f>
        <v>0110770192</v>
      </c>
      <c r="C753" t="s">
        <v>4971</v>
      </c>
      <c r="D753" t="str">
        <f>IFERROR('All Plates'!K753,"Not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7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Inconsistent Expert</v>
      </c>
      <c r="O753" t="str">
        <f>VLOOKUP(A753,'All Plates'!A:K,7,0)</f>
        <v>low solubility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Plates'!A754</f>
        <v>P8_G09</v>
      </c>
      <c r="B754" s="5" t="str">
        <f>'All Plates'!J754</f>
        <v>0110770191</v>
      </c>
      <c r="C754" t="s">
        <v>4972</v>
      </c>
      <c r="D754" t="str">
        <f>IFERROR('All Plates'!K754,"Not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7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addtional signals or too few signals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Plates'!A755</f>
        <v>P8_G10</v>
      </c>
      <c r="B755" s="5" t="str">
        <f>'All Plates'!J755</f>
        <v>0110770190</v>
      </c>
      <c r="C755" t="s">
        <v>4973</v>
      </c>
      <c r="D755" t="str">
        <f>IFERROR('All Plates'!K755,"Not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7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high purity*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Plates'!A756</f>
        <v>P8_G11</v>
      </c>
      <c r="B756" s="5" t="str">
        <f>'All Plates'!J756</f>
        <v>0110770189</v>
      </c>
      <c r="C756" t="s">
        <v>4974</v>
      </c>
      <c r="D756" t="str">
        <f>IFERROR('All Plates'!K756,"Not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7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purity*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Plates'!A757</f>
        <v>P8_G12</v>
      </c>
      <c r="B757" s="5" t="str">
        <f>'All Plates'!J757</f>
        <v>0110770188</v>
      </c>
      <c r="C757" t="s">
        <v>4975</v>
      </c>
      <c r="D757" t="str">
        <f>IFERROR('All Plates'!K757,"Not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7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high purity*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Plates'!A758</f>
        <v>P8_H01</v>
      </c>
      <c r="B758" s="5" t="str">
        <f>'All Plates'!J758</f>
        <v>0110770176</v>
      </c>
      <c r="C758" t="s">
        <v>4976</v>
      </c>
      <c r="D758" t="str">
        <f>IFERROR('All Plates'!K758,"Not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7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Inconsistent Expert</v>
      </c>
      <c r="O758" t="str">
        <f>VLOOKUP(A758,'All Plates'!A:K,7,0)</f>
        <v>low solubility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Plates'!A759</f>
        <v>P8_H02</v>
      </c>
      <c r="B759" s="5" t="str">
        <f>'All Plates'!J759</f>
        <v>0110770177</v>
      </c>
      <c r="C759" t="s">
        <v>4977</v>
      </c>
      <c r="D759" t="str">
        <f>IFERROR('All Plates'!K759,"Not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7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addtional signals or too few signals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Plates'!A760</f>
        <v>P8_H03</v>
      </c>
      <c r="B760" s="5" t="str">
        <f>'All Plates'!J760</f>
        <v>0110770178</v>
      </c>
      <c r="C760" t="s">
        <v>4978</v>
      </c>
      <c r="D760" t="str">
        <f>IFERROR('All Plates'!K760,"Not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7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high purity*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Plates'!A761</f>
        <v>P8_H04</v>
      </c>
      <c r="B761" s="5" t="str">
        <f>'All Plates'!J761</f>
        <v>0110770179</v>
      </c>
      <c r="C761" t="s">
        <v>4979</v>
      </c>
      <c r="D761" t="str">
        <f>IFERROR('All Plates'!K761,"Not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7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addtional signals or too few signals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Plates'!A762</f>
        <v>P8_H05</v>
      </c>
      <c r="B762" s="5" t="str">
        <f>'All Plates'!J762</f>
        <v>0110770180</v>
      </c>
      <c r="C762" t="s">
        <v>4980</v>
      </c>
      <c r="D762" t="str">
        <f>IFERROR('All Plates'!K762,"Not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7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high purity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Plates'!A763</f>
        <v>P8_H06</v>
      </c>
      <c r="B763" s="5" t="str">
        <f>'All Plates'!J763</f>
        <v>0110770181</v>
      </c>
      <c r="C763" t="s">
        <v>4981</v>
      </c>
      <c r="D763" t="str">
        <f>IFERROR('All Plates'!K763,"Not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7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addtional signals or too few signals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Plates'!A764</f>
        <v>P8_H07</v>
      </c>
      <c r="B764" s="5" t="str">
        <f>'All Plates'!J764</f>
        <v>0110770182</v>
      </c>
      <c r="C764" t="s">
        <v>4982</v>
      </c>
      <c r="D764" t="str">
        <f>IFERROR('All Plates'!K764,"Not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7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high purity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Plates'!A765</f>
        <v>P8_H08</v>
      </c>
      <c r="B765" s="5" t="str">
        <f>'All Plates'!J765</f>
        <v>0110770183</v>
      </c>
      <c r="C765" t="s">
        <v>4983</v>
      </c>
      <c r="D765" t="str">
        <f>IFERROR('All Plates'!K765,"Not Binding")</f>
        <v>Not Binding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7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very high purity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Plates'!A767</f>
        <v>P8_H10</v>
      </c>
      <c r="B766" s="5" t="str">
        <f>'All Plates'!J767</f>
        <v>0110770185</v>
      </c>
      <c r="C766" t="s">
        <v>4985</v>
      </c>
      <c r="D766" t="str">
        <f>IFERROR('All Plates'!K767,"Not Binding")</f>
        <v>Not Binding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7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addtional signals or too few signals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Plates'!A768</f>
        <v>P8_H11</v>
      </c>
      <c r="B767" s="5" t="str">
        <f>'All Plates'!J768</f>
        <v>0110770186</v>
      </c>
      <c r="C767" t="s">
        <v>4986</v>
      </c>
      <c r="D767" t="str">
        <f>IFERROR('All Plates'!K768,"Not Binding")</f>
        <v>Not Binding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7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purity*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Plates'!A769</f>
        <v>P8_H12</v>
      </c>
      <c r="B768" s="5" t="str">
        <f>'All Plates'!J769</f>
        <v>0110770187</v>
      </c>
      <c r="C768" t="s">
        <v>4987</v>
      </c>
      <c r="D768" t="str">
        <f>IFERROR('All Plates'!K769,"Not Binding")</f>
        <v>Not Binding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7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addtional signals or too few signals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Plates'!A5</f>
        <v>P1_A04</v>
      </c>
      <c r="B769" s="5" t="str">
        <f>'All Plates'!J5</f>
        <v>0110705948</v>
      </c>
      <c r="C769" t="s">
        <v>4225</v>
      </c>
      <c r="D769" t="str">
        <f>IFERROR('All Plates'!K5,"Not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7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high purity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Plates'!A168</f>
        <v>P2_F11</v>
      </c>
      <c r="B770" s="5" t="str">
        <f>'All Plates'!J168</f>
        <v>0110705794</v>
      </c>
      <c r="C770" t="s">
        <v>4387</v>
      </c>
      <c r="D770" t="str">
        <f>IFERROR('All Plates'!K168,"Not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Yes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7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Consistent Expert</v>
      </c>
      <c r="O770" t="str">
        <f>VLOOKUP(A770,'All Plates'!A:K,7,0)</f>
        <v>medium purity*</v>
      </c>
      <c r="P770" t="str">
        <f t="shared" si="33"/>
        <v>Good</v>
      </c>
      <c r="Q770" s="53">
        <f t="shared" si="34"/>
        <v>0</v>
      </c>
    </row>
    <row r="771" spans="1:17" x14ac:dyDescent="0.25">
      <c r="C771"/>
    </row>
  </sheetData>
  <sheetProtection algorithmName="SHA-512" hashValue="acS+zZmxv/ysi29Fpo9MYdW+8SZ1/RPThS2RddcBPw0ikEYLSCZebxejuZnJSbRtZeLj1jlS0YFZxPxrlsynxA==" saltValue="rtgfKitneD6G1BXbPLpyuw==" spinCount="100000" sheet="1" objects="1" scenarios="1"/>
  <autoFilter ref="A2:Q2" xr:uid="{F7E246DF-8F18-4C54-8A87-261BD5C817BC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1" t="str">
        <f>Summary!D1</f>
        <v>3_UTR</v>
      </c>
      <c r="B1" s="81"/>
      <c r="C1" s="81"/>
      <c r="D1" s="81"/>
      <c r="E1" s="81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Binding</v>
      </c>
      <c r="AH3" t="str">
        <f ca="1"/>
        <v>Not Binding</v>
      </c>
      <c r="AI3" t="str">
        <f ca="1"/>
        <v>Not Binding</v>
      </c>
      <c r="AJ3" t="str">
        <f ca="1"/>
        <v>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Binding</v>
      </c>
      <c r="M4" t="str">
        <f ca="1"/>
        <v>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Not 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Not Binding</v>
      </c>
      <c r="AW4" t="str">
        <f ca="1"/>
        <v>Not Binding</v>
      </c>
      <c r="AX4" t="str">
        <f ca="1"/>
        <v>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aca="1" ref="B5:CS5" ca="1">TRANSPOSE(Tabelle14[Binding/Non-Binding])</f>
        <v>Not Binding</v>
      </c>
      <c r="C5" t="str">
        <f ca="1"/>
        <v>Not Binding</v>
      </c>
      <c r="D5" t="str">
        <f ca="1"/>
        <v>Not Binding</v>
      </c>
      <c r="E5" t="str">
        <f ca="1"/>
        <v>Not Binding</v>
      </c>
      <c r="F5" t="str">
        <f ca="1"/>
        <v>Not Binding</v>
      </c>
      <c r="G5" t="str">
        <f ca="1"/>
        <v>Not Binding</v>
      </c>
      <c r="H5" t="str">
        <f ca="1"/>
        <v>Not Binding</v>
      </c>
      <c r="I5" t="str">
        <f ca="1"/>
        <v>Not Binding</v>
      </c>
      <c r="J5" t="str">
        <f ca="1"/>
        <v>Not Binding</v>
      </c>
      <c r="K5" t="str">
        <f ca="1"/>
        <v>Not Binding</v>
      </c>
      <c r="L5" t="str">
        <f ca="1"/>
        <v>Not Binding</v>
      </c>
      <c r="M5" t="str">
        <f ca="1"/>
        <v>Not Binding</v>
      </c>
      <c r="N5" t="str">
        <f ca="1"/>
        <v>Not Binding</v>
      </c>
      <c r="O5" t="str">
        <f ca="1"/>
        <v>Not Binding</v>
      </c>
      <c r="P5" t="str">
        <f ca="1"/>
        <v>Not Binding</v>
      </c>
      <c r="Q5" t="str">
        <f ca="1"/>
        <v>Not Binding</v>
      </c>
      <c r="R5" t="str">
        <f ca="1"/>
        <v>Not Binding</v>
      </c>
      <c r="S5" t="str">
        <f ca="1"/>
        <v>Not Binding</v>
      </c>
      <c r="T5" t="str">
        <f ca="1"/>
        <v>Not Binding</v>
      </c>
      <c r="U5" t="str">
        <f ca="1"/>
        <v>Not Binding</v>
      </c>
      <c r="V5" t="str">
        <f ca="1"/>
        <v>Not Binding</v>
      </c>
      <c r="W5" t="str">
        <f ca="1"/>
        <v>Not Binding</v>
      </c>
      <c r="X5" t="str">
        <f ca="1"/>
        <v>Not Binding</v>
      </c>
      <c r="Y5" t="str">
        <f ca="1"/>
        <v>Not Binding</v>
      </c>
      <c r="Z5" t="str">
        <f ca="1"/>
        <v>Not Binding</v>
      </c>
      <c r="AA5" t="str">
        <f ca="1"/>
        <v>Not Binding</v>
      </c>
      <c r="AB5" t="str">
        <f ca="1"/>
        <v>Not Binding</v>
      </c>
      <c r="AC5" t="str">
        <f ca="1"/>
        <v>Not Binding</v>
      </c>
      <c r="AD5" t="str">
        <f ca="1"/>
        <v>Not Binding</v>
      </c>
      <c r="AE5" t="str">
        <f ca="1"/>
        <v>Not Binding</v>
      </c>
      <c r="AF5" t="str">
        <f ca="1"/>
        <v>Not Binding</v>
      </c>
      <c r="AG5" t="str">
        <f ca="1"/>
        <v>Binding</v>
      </c>
      <c r="AH5" t="str">
        <f ca="1"/>
        <v>Not Binding</v>
      </c>
      <c r="AI5" t="str">
        <f ca="1"/>
        <v>Not Binding</v>
      </c>
      <c r="AJ5" t="str">
        <f ca="1"/>
        <v>Not Binding</v>
      </c>
      <c r="AK5" t="str">
        <f ca="1"/>
        <v>Not Binding</v>
      </c>
      <c r="AL5" t="str">
        <f ca="1"/>
        <v>Not Binding</v>
      </c>
      <c r="AM5" t="str">
        <f ca="1"/>
        <v>Not Binding</v>
      </c>
      <c r="AN5" t="str">
        <f ca="1"/>
        <v>Not Binding</v>
      </c>
      <c r="AO5" t="str">
        <f ca="1"/>
        <v>Not Binding</v>
      </c>
      <c r="AP5" t="str">
        <f ca="1"/>
        <v>Not Binding</v>
      </c>
      <c r="AQ5" t="str">
        <f ca="1"/>
        <v>Not Binding</v>
      </c>
      <c r="AR5" t="str">
        <f ca="1"/>
        <v>Not Binding</v>
      </c>
      <c r="AS5" t="str">
        <f ca="1"/>
        <v>Not Binding</v>
      </c>
      <c r="AT5" t="str">
        <f ca="1"/>
        <v>Not Binding</v>
      </c>
      <c r="AU5" t="str">
        <f ca="1"/>
        <v>Not Binding</v>
      </c>
      <c r="AV5" t="str">
        <f ca="1"/>
        <v>Not Binding</v>
      </c>
      <c r="AW5" t="str">
        <f ca="1"/>
        <v>Not Binding</v>
      </c>
      <c r="AX5" t="str">
        <f ca="1"/>
        <v>Not Binding</v>
      </c>
      <c r="AY5" t="str">
        <f ca="1"/>
        <v>Not Binding</v>
      </c>
      <c r="AZ5" t="str">
        <f ca="1"/>
        <v>Not Binding</v>
      </c>
      <c r="BA5" t="str">
        <f ca="1"/>
        <v>Not Binding</v>
      </c>
      <c r="BB5" t="str">
        <f ca="1"/>
        <v>Not Binding</v>
      </c>
      <c r="BC5" t="str">
        <f ca="1"/>
        <v>Not Binding</v>
      </c>
      <c r="BD5" t="str">
        <f ca="1"/>
        <v>Not Binding</v>
      </c>
      <c r="BE5" t="str">
        <f ca="1"/>
        <v>Not Binding</v>
      </c>
      <c r="BF5" t="str">
        <f ca="1"/>
        <v>Not Binding</v>
      </c>
      <c r="BG5" t="str">
        <f ca="1"/>
        <v>Not Binding</v>
      </c>
      <c r="BH5" t="str">
        <f ca="1"/>
        <v>Not Binding</v>
      </c>
      <c r="BI5" t="str">
        <f ca="1"/>
        <v>Not Binding</v>
      </c>
      <c r="BJ5" t="str">
        <f ca="1"/>
        <v>Not Binding</v>
      </c>
      <c r="BK5" t="str">
        <f ca="1"/>
        <v>Not Binding</v>
      </c>
      <c r="BL5" t="str">
        <f ca="1"/>
        <v>Not Binding</v>
      </c>
      <c r="BM5" t="str">
        <f ca="1"/>
        <v>Not Binding</v>
      </c>
      <c r="BN5" t="str">
        <f ca="1"/>
        <v>Not Binding</v>
      </c>
      <c r="BO5" t="str">
        <f ca="1"/>
        <v>Not Binding</v>
      </c>
      <c r="BP5" t="str">
        <f ca="1"/>
        <v>Not Binding</v>
      </c>
      <c r="BQ5" t="str">
        <f ca="1"/>
        <v>Not Binding</v>
      </c>
      <c r="BR5" t="str">
        <f ca="1"/>
        <v>Not Binding</v>
      </c>
      <c r="BS5" t="str">
        <f ca="1"/>
        <v>Not Binding</v>
      </c>
      <c r="BT5" t="str">
        <f ca="1"/>
        <v>Not Binding</v>
      </c>
      <c r="BU5" t="str">
        <f ca="1"/>
        <v>Not Binding</v>
      </c>
      <c r="BV5" t="str">
        <f ca="1"/>
        <v>Not Binding</v>
      </c>
      <c r="BW5" t="str">
        <f ca="1"/>
        <v>Not Binding</v>
      </c>
      <c r="BX5" t="str">
        <f ca="1"/>
        <v>Not Binding</v>
      </c>
      <c r="BY5" t="str">
        <f ca="1"/>
        <v>Not Binding</v>
      </c>
      <c r="BZ5" t="str">
        <f ca="1"/>
        <v>Not Binding</v>
      </c>
      <c r="CA5" t="str">
        <f ca="1"/>
        <v>Not Binding</v>
      </c>
      <c r="CB5" t="str">
        <f ca="1"/>
        <v>Not Binding</v>
      </c>
      <c r="CC5" t="str">
        <f ca="1"/>
        <v>Not Binding</v>
      </c>
      <c r="CD5" t="str">
        <f ca="1"/>
        <v>Not Binding</v>
      </c>
      <c r="CE5" t="str">
        <f ca="1"/>
        <v>Not Binding</v>
      </c>
      <c r="CF5" t="str">
        <f ca="1"/>
        <v>Not Binding</v>
      </c>
      <c r="CG5" t="str">
        <f ca="1"/>
        <v>Not Binding</v>
      </c>
      <c r="CH5" t="str">
        <f ca="1"/>
        <v>Not Binding</v>
      </c>
      <c r="CI5" t="str">
        <f ca="1"/>
        <v>Not Binding</v>
      </c>
      <c r="CJ5" t="str">
        <f ca="1"/>
        <v>Not Binding</v>
      </c>
      <c r="CK5" t="str">
        <f ca="1"/>
        <v>Not Binding</v>
      </c>
      <c r="CL5" t="str">
        <f ca="1"/>
        <v>Binding</v>
      </c>
      <c r="CM5" t="str">
        <f ca="1"/>
        <v>Not Binding</v>
      </c>
      <c r="CN5" t="str">
        <f ca="1"/>
        <v>Not Binding</v>
      </c>
      <c r="CO5" t="str">
        <f ca="1"/>
        <v>Not Binding</v>
      </c>
      <c r="CP5" t="str">
        <f ca="1"/>
        <v>Not Binding</v>
      </c>
      <c r="CQ5" t="str">
        <f ca="1"/>
        <v>Not Binding</v>
      </c>
      <c r="CR5" t="str">
        <f ca="1"/>
        <v>Not Binding</v>
      </c>
      <c r="CS5" t="str">
        <f ca="1"/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Binding</v>
      </c>
      <c r="I6" t="str">
        <f ca="1"/>
        <v>Not Binding</v>
      </c>
      <c r="J6" t="str">
        <f ca="1"/>
        <v>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Binding</v>
      </c>
      <c r="CD7" t="str">
        <f ca="1"/>
        <v>Not Binding</v>
      </c>
      <c r="CE7" t="str">
        <f ca="1"/>
        <v>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Not 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Binding</v>
      </c>
      <c r="BB9" t="str">
        <f ca="1"/>
        <v>Not Binding</v>
      </c>
      <c r="BC9" t="str">
        <f ca="1"/>
        <v>Not Binding</v>
      </c>
      <c r="BD9" t="str">
        <f ca="1"/>
        <v>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Not 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Binding</v>
      </c>
      <c r="CA10" t="str">
        <f ca="1"/>
        <v>Binding</v>
      </c>
      <c r="CB10" t="str">
        <f ca="1"/>
        <v>Not 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UzA//0BuOBiTqW+RUT26TXrymS0WoNPHIg9LS7LnEV1dmvRBRB6dzh9Gx4MC8dIAczM8rgJY5ZFon48C5nJeuA==" saltValue="QmxNW026yo2fav3aNDgJqw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94" zoomScale="60" zoomScaleNormal="60" workbookViewId="0">
      <selection activeCell="AF43" sqref="AF4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 ca="1">IF((VLOOKUP(I2,Summary!A:L,12,0))="-","Not Binding",VLOOKUP(I2,Summary!A:L,12,0))</f>
        <v>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 ca="1">IF((VLOOKUP(I6,Summary!A:L,12,0))="-","Not Binding",VLOOKUP(I6,Summary!A:L,12,0))</f>
        <v>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 ca="1">IF((VLOOKUP(I20,Summary!A:L,12,0))="-","Not Binding",VLOOKUP(I20,Summary!A:L,12,0))</f>
        <v>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 ca="1">IF((VLOOKUP(I33,Summary!A:L,12,0))="-","Not Binding",VLOOKUP(I33,Summary!A:L,12,0))</f>
        <v>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 ca="1">IF((VLOOKUP(I36,Summary!A:L,12,0))="-","Not Binding",VLOOKUP(I36,Summary!A:L,12,0))</f>
        <v>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 ca="1"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 ca="1">IF((VLOOKUP(I54,Summary!A:L,12,0))="-","Not Binding",VLOOKUP(I54,Summary!A:L,12,0))</f>
        <v>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 ca="1">IF((VLOOKUP(I61,Summary!A:L,12,0))="-","Not Binding",VLOOKUP(I61,Summary!A:L,12,0))</f>
        <v>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 ca="1">IF((VLOOKUP(I69,Summary!A:L,12,0))="-","Not Binding",VLOOKUP(I69,Summary!A:L,12,0))</f>
        <v>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 ca="1">IF((VLOOKUP(I84,Summary!A:L,12,0))="-","Not Binding",VLOOKUP(I84,Summary!A:L,12,0))</f>
        <v>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 ca="1">IF((VLOOKUP(I94,Summary!A:L,12,0))="-","Not Binding",VLOOKUP(I94,Summary!A:L,12,0))</f>
        <v>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88" zoomScale="60" zoomScaleNormal="60" workbookViewId="0">
      <selection activeCell="L20" sqref="L20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 ca="1">IF((VLOOKUP(I12,Summary!A:L,12,0))="-","Not Binding",VLOOKUP(I12,Summary!A:L,12,0))</f>
        <v>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 ca="1">IF((VLOOKUP(I13,Summary!A:L,12,0))="-","Not Binding",VLOOKUP(I13,Summary!A:L,12,0))</f>
        <v>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 ca="1">IF((VLOOKUP(I20,Summary!A:L,12,0))="-","Not Binding",VLOOKUP(I20,Summary!A:L,12,0))</f>
        <v>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 ca="1">IF((VLOOKUP(I50,Summary!A:L,12,0))="-","Not Binding",VLOOKUP(I50,Summary!A:L,12,0))</f>
        <v>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 ca="1">IF((VLOOKUP(I61,Summary!A:L,12,0))="-","Not Binding",VLOOKUP(I61,Summary!A:L,12,0))</f>
        <v>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 ca="1">IF((VLOOKUP(I77,Summary!A:L,12,0))="-","Not Binding",VLOOKUP(I77,Summary!A:L,12,0))</f>
        <v>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 ca="1">IF((VLOOKUP(I81,Summary!A:L,12,0))="-","Not Binding",VLOOKUP(I81,Summary!A:L,12,0))</f>
        <v>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91" zoomScale="60" zoomScaleNormal="60" workbookViewId="0">
      <selection activeCell="L90" sqref="L90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 ca="1">IF((VLOOKUP(I33,Summary!A:L,12,0))="-","Not Binding",VLOOKUP(I33,Summary!A:L,12,0))</f>
        <v>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 ca="1">IF((VLOOKUP(I90,Summary!A:L,12,0))="-","Not Binding",VLOOKUP(I90,Summary!A:L,12,0))</f>
        <v>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94" zoomScale="60" zoomScaleNormal="60" workbookViewId="0">
      <selection activeCell="M34" sqref="M3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 ca="1">IF((VLOOKUP(I4,Summary!A:L,12,0))="-","Not Binding",VLOOKUP(I4,Summary!A:L,12,0))</f>
        <v>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 ca="1">IF((VLOOKUP(I8,Summary!A:L,12,0))="-","Not Binding",VLOOKUP(I8,Summary!A:L,12,0))</f>
        <v>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 ca="1">IF((VLOOKUP(I10,Summary!A:L,12,0))="-","Not Binding",VLOOKUP(I10,Summary!A:L,12,0))</f>
        <v>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 ca="1">IF((VLOOKUP(I14,Summary!A:L,12,0))="-","Not Binding",VLOOKUP(I14,Summary!A:L,12,0))</f>
        <v>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 ca="1">IF((VLOOKUP(I31,Summary!A:L,12,0))="-","Not Binding",VLOOKUP(I31,Summary!A:L,12,0))</f>
        <v>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 ca="1">IF((VLOOKUP(I36,Summary!A:L,12,0))="-","Not Binding",VLOOKUP(I36,Summary!A:L,12,0))</f>
        <v>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 ca="1">IF((VLOOKUP(I66,Summary!A:L,12,0))="-","Not Binding",VLOOKUP(I66,Summary!A:L,12,0))</f>
        <v>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 ca="1">IF((VLOOKUP(I90,Summary!A:L,12,0))="-","Not Binding",VLOOKUP(I90,Summary!A:L,12,0))</f>
        <v>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 ca="1">IF((VLOOKUP(I94,Summary!A:L,12,0))="-","Not Binding",VLOOKUP(I94,Summary!A:L,12,0))</f>
        <v>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4" zoomScale="60" zoomScaleNormal="60" workbookViewId="0">
      <selection activeCell="N61" sqref="N61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 ca="1">IF((VLOOKUP(I19,Summary!A:L,12,0))="-","Not Binding",VLOOKUP(I19,Summary!A:L,12,0))</f>
        <v>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 ca="1">IF((VLOOKUP(I64,Summary!A:L,12,0))="-","Not Binding",VLOOKUP(I64,Summary!A:L,12,0))</f>
        <v>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 ca="1">IF((VLOOKUP(I68,Summary!A:L,12,0))="-","Not Binding",VLOOKUP(I68,Summary!A:L,12,0))</f>
        <v>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 ca="1">IF((VLOOKUP(I81,Summary!A:L,12,0))="-","Not Binding",VLOOKUP(I81,Summary!A:L,12,0))</f>
        <v>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 ca="1">IF((VLOOKUP(I83,Summary!A:L,12,0))="-","Not Binding",VLOOKUP(I83,Summary!A:L,12,0))</f>
        <v>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 ca="1">IF((VLOOKUP(I89,Summary!A:L,12,0))="-","Not Binding",VLOOKUP(I89,Summary!A:L,12,0))</f>
        <v>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A94" zoomScale="60" zoomScaleNormal="60" workbookViewId="0">
      <selection activeCell="L27" sqref="L27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 ca="1">IF((VLOOKUP(I27,Summary!A:L,12,0))="-","Not Binding",VLOOKUP(I27,Summary!A:L,12,0))</f>
        <v>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 ca="1">IF((VLOOKUP(I55,Summary!A:L,12,0))="-","Not Binding",VLOOKUP(I55,Summary!A:L,12,0))</f>
        <v>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2020-12-13T10:56:30Z</dcterms:modified>
</cp:coreProperties>
</file>